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Titles" localSheetId="0">Arkusz1!$A:$D,Arkusz1!$1:$6</definedName>
  </definedNames>
  <calcPr calcId="152511"/>
</workbook>
</file>

<file path=xl/calcChain.xml><?xml version="1.0" encoding="utf-8"?>
<calcChain xmlns="http://schemas.openxmlformats.org/spreadsheetml/2006/main">
  <c r="A69" i="1" l="1"/>
  <c r="A67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2" i="1"/>
  <c r="A21" i="1"/>
  <c r="A20" i="1"/>
  <c r="A19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<sst xmlns="http://schemas.openxmlformats.org/spreadsheetml/2006/main" count="224" uniqueCount="114">
  <si>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</si>
  <si>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</si>
  <si>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</si>
  <si>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</si>
  <si>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</si>
  <si>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</si>
  <si>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</si>
  <si>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</si>
  <si>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</si>
  <si>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</si>
  <si>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</si>
  <si>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</si>
  <si>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</si>
  <si>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</si>
  <si>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</si>
  <si>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</si>
  <si>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</si>
  <si>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</si>
  <si>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</si>
  <si>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bielski</t>
  </si>
  <si>
    <t>m. Szczyrk</t>
  </si>
  <si>
    <t>bielski</t>
  </si>
  <si>
    <t>Bielsko-Biała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</si>
  <si>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</si>
  <si>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</si>
  <si>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</si>
  <si>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</si>
  <si>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</si>
  <si>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</si>
  <si>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</si>
  <si>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</si>
  <si>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</si>
  <si>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Powiat cieszyński</t>
  </si>
  <si>
    <t>m. Cieszyn</t>
  </si>
  <si>
    <t>cieszyński</t>
  </si>
  <si>
    <t>m. Ustroń</t>
  </si>
  <si>
    <t>m. Wisła</t>
  </si>
  <si>
    <t>gm. Brenna</t>
  </si>
  <si>
    <t>gm. Chybie</t>
  </si>
  <si>
    <t>gm. Dębowiec</t>
  </si>
  <si>
    <t>gm. Goleszów</t>
  </si>
  <si>
    <t>gm. Hażlach</t>
  </si>
  <si>
    <t>gm. Istebna</t>
  </si>
  <si>
    <t>gm. Skoczów</t>
  </si>
  <si>
    <t>gm. Strumień</t>
  </si>
  <si>
    <t>gm. Zebrzydowice</t>
  </si>
  <si>
    <t>Powiat pszczyński</t>
  </si>
  <si>
    <t>gm. Goczałkowice-Zdrój</t>
  </si>
  <si>
    <t>pszczyński</t>
  </si>
  <si>
    <t>gm. Kobiór</t>
  </si>
  <si>
    <t>gm. Miedźna</t>
  </si>
  <si>
    <t>gm. Pawłowice</t>
  </si>
  <si>
    <t>gm. Pszczyna</t>
  </si>
  <si>
    <t>gm. Suszec</t>
  </si>
  <si>
    <t>Powiat wodzisławski</t>
  </si>
  <si>
    <t>m. Pszów</t>
  </si>
  <si>
    <t>wodzisławski</t>
  </si>
  <si>
    <t>m. Radlin</t>
  </si>
  <si>
    <t>m. Rydułtowy</t>
  </si>
  <si>
    <t>m. Wodzisław Śląski</t>
  </si>
  <si>
    <t>gm. Godów</t>
  </si>
  <si>
    <t>gm. Gorzyce</t>
  </si>
  <si>
    <t>gm. Lubomia</t>
  </si>
  <si>
    <t>gm. Marklowice</t>
  </si>
  <si>
    <t>gm. Mszana</t>
  </si>
  <si>
    <t>Powiat żywiecki</t>
  </si>
  <si>
    <t>m. Żywiec</t>
  </si>
  <si>
    <t>żywiecki</t>
  </si>
  <si>
    <t>gm. Czernichów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</si>
  <si>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</si>
  <si>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</si>
  <si>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</si>
  <si>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</si>
  <si>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</si>
  <si>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</si>
  <si>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</si>
  <si>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</si>
  <si>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</si>
  <si>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</si>
  <si>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</si>
  <si>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</si>
  <si>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</si>
  <si>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Miasto na prawach powiatu</t>
  </si>
  <si>
    <t>m. Bielsko-Biała</t>
  </si>
  <si>
    <t>m. Jastrzębie-Zdrój</t>
  </si>
  <si>
    <t>Jastrzębie-Zdrój</t>
  </si>
  <si>
    <t>m. Żory</t>
  </si>
  <si>
    <t>Żory</t>
  </si>
  <si>
    <t>Suma</t>
  </si>
  <si>
    <t>Krajowe Biuro Wyborcze</t>
  </si>
  <si>
    <t>Delegatura w Bielsku-Białej</t>
  </si>
  <si>
    <t>Bielsko-Biała, dnia 10 listopada 2016 r.</t>
  </si>
  <si>
    <t>Rejestr wyborców, według stanu na dzień 30 września 2016 r.</t>
  </si>
  <si>
    <t xml:space="preserve">Oznaczenia użyte w opisie mierników, dotyczących rejesrtru wyborców </t>
  </si>
  <si>
    <t>Art. 18 § 9 i art. 19 § 1-3 ustawy z dnia 5 stycznia 2011 r. - Kodeks wyborczy (Dz. U. Nr 21, poz. 112, Nr 26, poz. 134, Nr 94,</t>
  </si>
  <si>
    <t>poz. 550, Nr 102, poz. 588, Nr 134, poz. 777, Nr 147, poz. 881, Nr 149, poz. 889, Nr 171, poz. 1016 i Nr 217, poz 1281,</t>
  </si>
  <si>
    <t>i § 6 ust. 1 pkt 1-3 i ust. 2 rozporządzenia Ministra Spraw Wewnętrznych i Administracji z dnia 27 lipca 2011 r. w sprawie</t>
  </si>
  <si>
    <t>rejestru wyborców oraz trybu przekazywania przez Rzeczpospolitą Polską innym państwom członkowskim Unii</t>
  </si>
  <si>
    <t xml:space="preserve">Europejskiej danych zawartych w tym rejestrze (Dz. U. Nr 158, poz. 941, z 2013 r. poz.1490 oraz z 2014 r. poz 1693).   </t>
  </si>
  <si>
    <r>
      <t xml:space="preserve">(Z2A)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wpisanych art. 19 § 1 </t>
    </r>
    <r>
      <rPr>
        <sz val="8"/>
        <color theme="1"/>
        <rFont val="Calibri"/>
        <family val="2"/>
        <charset val="238"/>
        <scheme val="minor"/>
      </rPr>
      <t>– wyborcy wpisani do rejestru wyborców (na wniosek), stale zamieszkali bez zameldowania na pobyt</t>
    </r>
  </si>
  <si>
    <t>stały w tej gminie.</t>
  </si>
  <si>
    <r>
      <t xml:space="preserve">(Z2B)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wpisanych art. 19 § 2 </t>
    </r>
    <r>
      <rPr>
        <sz val="8"/>
        <color theme="1"/>
        <rFont val="Calibri"/>
        <family val="2"/>
        <charset val="238"/>
        <scheme val="minor"/>
      </rPr>
      <t>– wyborcy wpisani do rejestru wyborców, nigdzie niezamieszkali, stale przebywający na obszarze gminy.</t>
    </r>
  </si>
  <si>
    <r>
      <t xml:space="preserve">(Z2C)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wpisanych art. 19 § 3 </t>
    </r>
    <r>
      <rPr>
        <sz val="8"/>
        <color theme="1"/>
        <rFont val="Calibri"/>
        <family val="2"/>
        <charset val="238"/>
        <scheme val="minor"/>
      </rPr>
      <t>– wyborcy wpisani do rejestru wyborców, zamieszkali na obszarze gminy pod innymi adresami niż adresy</t>
    </r>
  </si>
  <si>
    <t xml:space="preserve">zameldowania na pobyt stały w tej gminie lub nigdzie niezameldowani, ostatnio zameldowani na pobyt stały w tej gminie. </t>
  </si>
  <si>
    <r>
      <t xml:space="preserve">(ZUE)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UE art. 18 § 9 </t>
    </r>
    <r>
      <rPr>
        <sz val="8"/>
        <color theme="1"/>
        <rFont val="Calibri"/>
        <family val="2"/>
        <charset val="238"/>
        <scheme val="minor"/>
      </rPr>
      <t>– obywatele Unii Europejskiej wpisani do rejestru wyborców.</t>
    </r>
  </si>
  <si>
    <r>
      <t xml:space="preserve">(R41)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skreślonych część A (pkt 1) </t>
    </r>
    <r>
      <rPr>
        <sz val="8"/>
        <color theme="1"/>
        <rFont val="Calibri"/>
        <family val="2"/>
        <charset val="238"/>
        <scheme val="minor"/>
      </rPr>
      <t>– wyborcy, co do których otrzymano zawiadomienia o pozbawieniu prawa wybierania.</t>
    </r>
  </si>
  <si>
    <r>
      <t xml:space="preserve">(R42)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skreślonych część A (pkt 2) </t>
    </r>
    <r>
      <rPr>
        <sz val="8"/>
        <color theme="1"/>
        <rFont val="Calibri"/>
        <family val="2"/>
        <charset val="238"/>
        <scheme val="minor"/>
      </rPr>
      <t>– wyborcy wpisani do rejestru wyborców w innej gminie.</t>
    </r>
  </si>
  <si>
    <r>
      <t xml:space="preserve">(R43)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skreślonych część A (pkt 3) </t>
    </r>
    <r>
      <rPr>
        <sz val="8"/>
        <color theme="1"/>
        <rFont val="Calibri"/>
        <family val="2"/>
        <charset val="238"/>
        <scheme val="minor"/>
      </rPr>
      <t>– wyborcy wpisani do rejestru wyborców, zamieszkali na obszarze gminy pod innym adresem niż</t>
    </r>
  </si>
  <si>
    <t xml:space="preserve"> aktualny/ostatni adres zameldowania na pobyt stały w tej gminie.</t>
  </si>
  <si>
    <r>
      <t xml:space="preserve">(R41b)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skreślonych w części A (§ 6 ust. 2) </t>
    </r>
    <r>
      <rPr>
        <sz val="8"/>
        <color theme="1"/>
        <rFont val="Calibri"/>
        <family val="2"/>
        <charset val="238"/>
        <scheme val="minor"/>
      </rPr>
      <t>– wyborcy, co do których otrzymano zawiadomienia o pozbawieniu prawa wybierania - dotyczy</t>
    </r>
  </si>
  <si>
    <t xml:space="preserve">wyborców wpisanych na wniosek, a zameldowanych na pobyt stały w innej gminie lub ostatnio zameldowanych na pobyt stały w innej gminie. </t>
  </si>
  <si>
    <r>
      <t xml:space="preserve">(RUE) </t>
    </r>
    <r>
      <rPr>
        <b/>
        <sz val="8"/>
        <color theme="1"/>
        <rFont val="Calibri"/>
        <family val="2"/>
        <charset val="238"/>
        <scheme val="minor"/>
      </rPr>
      <t xml:space="preserve">– informacje o wyborcach skreślonych w części B </t>
    </r>
    <r>
      <rPr>
        <sz val="8"/>
        <color theme="1"/>
        <rFont val="Calibri"/>
        <family val="2"/>
        <charset val="238"/>
        <scheme val="minor"/>
      </rPr>
      <t>– wyborcy, co do których otrzymano zawiadomienia o pozbawieniu prawa wybierania.</t>
    </r>
  </si>
  <si>
    <t>i 1250)</t>
  </si>
  <si>
    <t>z 2012 r. poz. 849, 951 i 1529, z 2014 r. poz. 179, 180 i 1072, z 2015 r. poz. 1043, 1044, 1045, 1923 i 2281 oraz z 2016 poz. 1232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</si>
</sst>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pane xSplit="8055" ySplit="2925" topLeftCell="E7"/>
      <selection activeCell="A6" sqref="A6"/>
      <selection pane="topRight" activeCell="E1" sqref="E1"/>
      <selection pane="bottomLeft" activeCell="D48" sqref="D48"/>
      <selection pane="bottomRight" activeCell="E75" sqref="E75"/>
    </sheetView>
  </sheetViews>
  <sheetFormatPr defaultColWidth="13.7109375" defaultRowHeight="15" x14ac:dyDescent="0.25"/>
  <cols>
    <col min="2" max="2" width="27.140625" customWidth="1"/>
    <col min="3" max="3" width="18.42578125" customWidth="1"/>
    <col min="4" max="4" width="13.7109375" customWidth="1"/>
    <col min="7" max="7" width="16.140625" customWidth="1"/>
    <col min="8" max="8" width="15.5703125" customWidth="1"/>
    <col min="9" max="9" width="24.28515625" customWidth="1"/>
    <col min="10" max="10" width="21" customWidth="1"/>
    <col min="11" max="11" width="20" customWidth="1"/>
    <col min="12" max="12" width="19.28515625" customWidth="1"/>
    <col min="13" max="13" width="20.5703125" customWidth="1"/>
    <col min="14" max="14" width="26" customWidth="1"/>
    <col min="15" max="15" width="23.140625" customWidth="1"/>
    <col min="16" max="16" width="21.42578125" customWidth="1"/>
    <col min="17" max="17" width="23.42578125" customWidth="1"/>
    <col min="18" max="18" width="26" customWidth="1"/>
    <col min="19" max="19" width="24.42578125" customWidth="1"/>
  </cols>
  <sheetData>
    <row r="1" spans="1:19" x14ac:dyDescent="0.25">
      <c r="A1" t="s">
        <v>91</v>
      </c>
    </row>
    <row r="2" spans="1:19" x14ac:dyDescent="0.25">
      <c r="A2" t="s">
        <v>89</v>
      </c>
    </row>
    <row r="3" spans="1:19" x14ac:dyDescent="0.25">
      <c r="A3" t="s">
        <v>90</v>
      </c>
    </row>
    <row r="4" spans="1:19" x14ac:dyDescent="0.25">
      <c r="A4" t="s">
        <v>92</v>
      </c>
    </row>
    <row r="5" spans="1:19" ht="56.2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</row>
    <row r="6" spans="1:19" ht="1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</row>
    <row r="7" spans="1:19" x14ac:dyDescent="0.25">
      <c r="A7" s="6" t="s">
        <v>19</v>
      </c>
      <c r="B7" s="8"/>
      <c r="C7" s="7"/>
      <c r="D7" s="1" t="s">
        <v>22</v>
      </c>
      <c r="E7" s="1">
        <v>159742</v>
      </c>
      <c r="F7" s="1">
        <v>128143</v>
      </c>
      <c r="G7" s="1">
        <v>127530</v>
      </c>
      <c r="H7" s="1">
        <v>613</v>
      </c>
      <c r="I7" s="1">
        <v>610</v>
      </c>
      <c r="J7" s="1">
        <v>522</v>
      </c>
      <c r="K7" s="1">
        <v>17</v>
      </c>
      <c r="L7" s="1">
        <v>71</v>
      </c>
      <c r="M7" s="1">
        <v>3</v>
      </c>
      <c r="N7" s="1">
        <v>747</v>
      </c>
      <c r="O7" s="1">
        <v>323</v>
      </c>
      <c r="P7" s="1">
        <v>353</v>
      </c>
      <c r="Q7" s="1">
        <v>71</v>
      </c>
      <c r="R7" s="1">
        <v>0</v>
      </c>
      <c r="S7" s="1">
        <v>0</v>
      </c>
    </row>
    <row r="8" spans="1:19" x14ac:dyDescent="0.25">
      <c r="A8" s="1" t="str">
        <f>"240201"</f>
        <v>240201</v>
      </c>
      <c r="B8" s="1" t="s">
        <v>20</v>
      </c>
      <c r="C8" s="1" t="s">
        <v>21</v>
      </c>
      <c r="D8" s="1" t="s">
        <v>22</v>
      </c>
      <c r="E8" s="1">
        <v>5712</v>
      </c>
      <c r="F8" s="1">
        <v>4691</v>
      </c>
      <c r="G8" s="1">
        <v>4604</v>
      </c>
      <c r="H8" s="1">
        <v>87</v>
      </c>
      <c r="I8" s="1">
        <v>87</v>
      </c>
      <c r="J8" s="1">
        <v>78</v>
      </c>
      <c r="K8" s="1">
        <v>3</v>
      </c>
      <c r="L8" s="1">
        <v>6</v>
      </c>
      <c r="M8" s="1">
        <v>0</v>
      </c>
      <c r="N8" s="1">
        <v>32</v>
      </c>
      <c r="O8" s="1">
        <v>10</v>
      </c>
      <c r="P8" s="1">
        <v>16</v>
      </c>
      <c r="Q8" s="1">
        <v>6</v>
      </c>
      <c r="R8" s="1">
        <v>0</v>
      </c>
      <c r="S8" s="1">
        <v>0</v>
      </c>
    </row>
    <row r="9" spans="1:19" x14ac:dyDescent="0.25">
      <c r="A9" s="1" t="str">
        <f>"240202"</f>
        <v>240202</v>
      </c>
      <c r="B9" s="1" t="s">
        <v>23</v>
      </c>
      <c r="C9" s="1" t="s">
        <v>21</v>
      </c>
      <c r="D9" s="1" t="s">
        <v>22</v>
      </c>
      <c r="E9" s="1">
        <v>11484</v>
      </c>
      <c r="F9" s="1">
        <v>9097</v>
      </c>
      <c r="G9" s="1">
        <v>9076</v>
      </c>
      <c r="H9" s="1">
        <v>21</v>
      </c>
      <c r="I9" s="1">
        <v>20</v>
      </c>
      <c r="J9" s="1">
        <v>20</v>
      </c>
      <c r="K9" s="1">
        <v>0</v>
      </c>
      <c r="L9" s="1">
        <v>0</v>
      </c>
      <c r="M9" s="1">
        <v>1</v>
      </c>
      <c r="N9" s="1">
        <v>45</v>
      </c>
      <c r="O9" s="1">
        <v>23</v>
      </c>
      <c r="P9" s="1">
        <v>22</v>
      </c>
      <c r="Q9" s="1">
        <v>0</v>
      </c>
      <c r="R9" s="1">
        <v>0</v>
      </c>
      <c r="S9" s="1">
        <v>0</v>
      </c>
    </row>
    <row r="10" spans="1:19" x14ac:dyDescent="0.25">
      <c r="A10" s="1" t="str">
        <f>"240203"</f>
        <v>240203</v>
      </c>
      <c r="B10" s="1" t="s">
        <v>24</v>
      </c>
      <c r="C10" s="1" t="s">
        <v>21</v>
      </c>
      <c r="D10" s="1" t="s">
        <v>22</v>
      </c>
      <c r="E10" s="1">
        <v>10931</v>
      </c>
      <c r="F10" s="1">
        <v>8753</v>
      </c>
      <c r="G10" s="1">
        <v>8724</v>
      </c>
      <c r="H10" s="1">
        <v>29</v>
      </c>
      <c r="I10" s="1">
        <v>29</v>
      </c>
      <c r="J10" s="1">
        <v>27</v>
      </c>
      <c r="K10" s="1">
        <v>0</v>
      </c>
      <c r="L10" s="1">
        <v>2</v>
      </c>
      <c r="M10" s="1">
        <v>0</v>
      </c>
      <c r="N10" s="1">
        <v>67</v>
      </c>
      <c r="O10" s="1">
        <v>28</v>
      </c>
      <c r="P10" s="1">
        <v>37</v>
      </c>
      <c r="Q10" s="1">
        <v>2</v>
      </c>
      <c r="R10" s="1">
        <v>0</v>
      </c>
      <c r="S10" s="1">
        <v>0</v>
      </c>
    </row>
    <row r="11" spans="1:19" x14ac:dyDescent="0.25">
      <c r="A11" s="1" t="str">
        <f>"240204"</f>
        <v>240204</v>
      </c>
      <c r="B11" s="1" t="s">
        <v>25</v>
      </c>
      <c r="C11" s="1" t="s">
        <v>21</v>
      </c>
      <c r="D11" s="1" t="s">
        <v>22</v>
      </c>
      <c r="E11" s="1">
        <v>43666</v>
      </c>
      <c r="F11" s="1">
        <v>35237</v>
      </c>
      <c r="G11" s="1">
        <v>35057</v>
      </c>
      <c r="H11" s="1">
        <v>180</v>
      </c>
      <c r="I11" s="1">
        <v>180</v>
      </c>
      <c r="J11" s="1">
        <v>140</v>
      </c>
      <c r="K11" s="1">
        <v>0</v>
      </c>
      <c r="L11" s="1">
        <v>40</v>
      </c>
      <c r="M11" s="1">
        <v>0</v>
      </c>
      <c r="N11" s="1">
        <v>206</v>
      </c>
      <c r="O11" s="1">
        <v>73</v>
      </c>
      <c r="P11" s="1">
        <v>93</v>
      </c>
      <c r="Q11" s="1">
        <v>40</v>
      </c>
      <c r="R11" s="1">
        <v>0</v>
      </c>
      <c r="S11" s="1">
        <v>0</v>
      </c>
    </row>
    <row r="12" spans="1:19" x14ac:dyDescent="0.25">
      <c r="A12" s="1" t="str">
        <f>"240205"</f>
        <v>240205</v>
      </c>
      <c r="B12" s="1" t="s">
        <v>26</v>
      </c>
      <c r="C12" s="1" t="s">
        <v>21</v>
      </c>
      <c r="D12" s="1" t="s">
        <v>22</v>
      </c>
      <c r="E12" s="1">
        <v>23391</v>
      </c>
      <c r="F12" s="1">
        <v>18266</v>
      </c>
      <c r="G12" s="1">
        <v>18215</v>
      </c>
      <c r="H12" s="1">
        <v>51</v>
      </c>
      <c r="I12" s="1">
        <v>51</v>
      </c>
      <c r="J12" s="1">
        <v>43</v>
      </c>
      <c r="K12" s="1">
        <v>3</v>
      </c>
      <c r="L12" s="1">
        <v>5</v>
      </c>
      <c r="M12" s="1">
        <v>0</v>
      </c>
      <c r="N12" s="1">
        <v>78</v>
      </c>
      <c r="O12" s="1">
        <v>45</v>
      </c>
      <c r="P12" s="1">
        <v>28</v>
      </c>
      <c r="Q12" s="1">
        <v>5</v>
      </c>
      <c r="R12" s="1">
        <v>0</v>
      </c>
      <c r="S12" s="1">
        <v>0</v>
      </c>
    </row>
    <row r="13" spans="1:19" x14ac:dyDescent="0.25">
      <c r="A13" s="1" t="str">
        <f>"240206"</f>
        <v>240206</v>
      </c>
      <c r="B13" s="1" t="s">
        <v>27</v>
      </c>
      <c r="C13" s="1" t="s">
        <v>21</v>
      </c>
      <c r="D13" s="1" t="s">
        <v>22</v>
      </c>
      <c r="E13" s="1">
        <v>6832</v>
      </c>
      <c r="F13" s="1">
        <v>5598</v>
      </c>
      <c r="G13" s="1">
        <v>5530</v>
      </c>
      <c r="H13" s="1">
        <v>68</v>
      </c>
      <c r="I13" s="1">
        <v>67</v>
      </c>
      <c r="J13" s="1">
        <v>56</v>
      </c>
      <c r="K13" s="1">
        <v>7</v>
      </c>
      <c r="L13" s="1">
        <v>4</v>
      </c>
      <c r="M13" s="1">
        <v>1</v>
      </c>
      <c r="N13" s="1">
        <v>43</v>
      </c>
      <c r="O13" s="1">
        <v>18</v>
      </c>
      <c r="P13" s="1">
        <v>21</v>
      </c>
      <c r="Q13" s="1">
        <v>4</v>
      </c>
      <c r="R13" s="1">
        <v>0</v>
      </c>
      <c r="S13" s="1">
        <v>0</v>
      </c>
    </row>
    <row r="14" spans="1:19" x14ac:dyDescent="0.25">
      <c r="A14" s="1" t="str">
        <f>"240207"</f>
        <v>240207</v>
      </c>
      <c r="B14" s="1" t="s">
        <v>28</v>
      </c>
      <c r="C14" s="1" t="s">
        <v>21</v>
      </c>
      <c r="D14" s="1" t="s">
        <v>22</v>
      </c>
      <c r="E14" s="1">
        <v>12576</v>
      </c>
      <c r="F14" s="1">
        <v>10072</v>
      </c>
      <c r="G14" s="1">
        <v>10030</v>
      </c>
      <c r="H14" s="1">
        <v>42</v>
      </c>
      <c r="I14" s="1">
        <v>41</v>
      </c>
      <c r="J14" s="1">
        <v>36</v>
      </c>
      <c r="K14" s="1">
        <v>0</v>
      </c>
      <c r="L14" s="1">
        <v>5</v>
      </c>
      <c r="M14" s="1">
        <v>1</v>
      </c>
      <c r="N14" s="1">
        <v>54</v>
      </c>
      <c r="O14" s="1">
        <v>25</v>
      </c>
      <c r="P14" s="1">
        <v>24</v>
      </c>
      <c r="Q14" s="1">
        <v>5</v>
      </c>
      <c r="R14" s="1">
        <v>0</v>
      </c>
      <c r="S14" s="1">
        <v>0</v>
      </c>
    </row>
    <row r="15" spans="1:19" x14ac:dyDescent="0.25">
      <c r="A15" s="1" t="str">
        <f>"240208"</f>
        <v>240208</v>
      </c>
      <c r="B15" s="1" t="s">
        <v>29</v>
      </c>
      <c r="C15" s="1" t="s">
        <v>21</v>
      </c>
      <c r="D15" s="1" t="s">
        <v>22</v>
      </c>
      <c r="E15" s="1">
        <v>15424</v>
      </c>
      <c r="F15" s="1">
        <v>12417</v>
      </c>
      <c r="G15" s="1">
        <v>12373</v>
      </c>
      <c r="H15" s="1">
        <v>44</v>
      </c>
      <c r="I15" s="1">
        <v>44</v>
      </c>
      <c r="J15" s="1">
        <v>39</v>
      </c>
      <c r="K15" s="1">
        <v>1</v>
      </c>
      <c r="L15" s="1">
        <v>4</v>
      </c>
      <c r="M15" s="1">
        <v>0</v>
      </c>
      <c r="N15" s="1">
        <v>83</v>
      </c>
      <c r="O15" s="1">
        <v>36</v>
      </c>
      <c r="P15" s="1">
        <v>43</v>
      </c>
      <c r="Q15" s="1">
        <v>4</v>
      </c>
      <c r="R15" s="1">
        <v>0</v>
      </c>
      <c r="S15" s="1">
        <v>0</v>
      </c>
    </row>
    <row r="16" spans="1:19" x14ac:dyDescent="0.25">
      <c r="A16" s="1" t="str">
        <f>"240209"</f>
        <v>240209</v>
      </c>
      <c r="B16" s="1" t="s">
        <v>30</v>
      </c>
      <c r="C16" s="1" t="s">
        <v>21</v>
      </c>
      <c r="D16" s="1" t="s">
        <v>22</v>
      </c>
      <c r="E16" s="1">
        <v>16930</v>
      </c>
      <c r="F16" s="1">
        <v>13445</v>
      </c>
      <c r="G16" s="1">
        <v>13417</v>
      </c>
      <c r="H16" s="1">
        <v>28</v>
      </c>
      <c r="I16" s="1">
        <v>28</v>
      </c>
      <c r="J16" s="1">
        <v>26</v>
      </c>
      <c r="K16" s="1">
        <v>0</v>
      </c>
      <c r="L16" s="1">
        <v>2</v>
      </c>
      <c r="M16" s="1">
        <v>0</v>
      </c>
      <c r="N16" s="1">
        <v>53</v>
      </c>
      <c r="O16" s="1">
        <v>32</v>
      </c>
      <c r="P16" s="1">
        <v>19</v>
      </c>
      <c r="Q16" s="1">
        <v>2</v>
      </c>
      <c r="R16" s="1">
        <v>0</v>
      </c>
      <c r="S16" s="1">
        <v>0</v>
      </c>
    </row>
    <row r="17" spans="1:19" x14ac:dyDescent="0.25">
      <c r="A17" s="1" t="str">
        <f>"240210"</f>
        <v>240210</v>
      </c>
      <c r="B17" s="1" t="s">
        <v>31</v>
      </c>
      <c r="C17" s="1" t="s">
        <v>21</v>
      </c>
      <c r="D17" s="1" t="s">
        <v>22</v>
      </c>
      <c r="E17" s="1">
        <v>12796</v>
      </c>
      <c r="F17" s="1">
        <v>10567</v>
      </c>
      <c r="G17" s="1">
        <v>10504</v>
      </c>
      <c r="H17" s="1">
        <v>63</v>
      </c>
      <c r="I17" s="1">
        <v>63</v>
      </c>
      <c r="J17" s="1">
        <v>57</v>
      </c>
      <c r="K17" s="1">
        <v>3</v>
      </c>
      <c r="L17" s="1">
        <v>3</v>
      </c>
      <c r="M17" s="1">
        <v>0</v>
      </c>
      <c r="N17" s="1">
        <v>86</v>
      </c>
      <c r="O17" s="1">
        <v>33</v>
      </c>
      <c r="P17" s="1">
        <v>50</v>
      </c>
      <c r="Q17" s="1">
        <v>3</v>
      </c>
      <c r="R17" s="1">
        <v>0</v>
      </c>
      <c r="S17" s="1">
        <v>0</v>
      </c>
    </row>
    <row r="18" spans="1:19" x14ac:dyDescent="0.25">
      <c r="A18" s="6" t="s">
        <v>32</v>
      </c>
      <c r="B18" s="8"/>
      <c r="C18" s="7"/>
      <c r="D18" s="1" t="s">
        <v>22</v>
      </c>
      <c r="E18" s="1">
        <v>172539</v>
      </c>
      <c r="F18" s="1">
        <v>139066</v>
      </c>
      <c r="G18" s="1">
        <v>138124</v>
      </c>
      <c r="H18" s="1">
        <v>942</v>
      </c>
      <c r="I18" s="1">
        <v>935</v>
      </c>
      <c r="J18" s="1">
        <v>752</v>
      </c>
      <c r="K18" s="1">
        <v>38</v>
      </c>
      <c r="L18" s="1">
        <v>145</v>
      </c>
      <c r="M18" s="1">
        <v>7</v>
      </c>
      <c r="N18" s="1">
        <v>1278</v>
      </c>
      <c r="O18" s="1">
        <v>587</v>
      </c>
      <c r="P18" s="1">
        <v>546</v>
      </c>
      <c r="Q18" s="1">
        <v>145</v>
      </c>
      <c r="R18" s="1">
        <v>0</v>
      </c>
      <c r="S18" s="1">
        <v>0</v>
      </c>
    </row>
    <row r="19" spans="1:19" x14ac:dyDescent="0.25">
      <c r="A19" s="1" t="str">
        <f>"240301"</f>
        <v>240301</v>
      </c>
      <c r="B19" s="1" t="s">
        <v>33</v>
      </c>
      <c r="C19" s="1" t="s">
        <v>34</v>
      </c>
      <c r="D19" s="1" t="s">
        <v>22</v>
      </c>
      <c r="E19" s="1">
        <v>32906</v>
      </c>
      <c r="F19" s="1">
        <v>27268</v>
      </c>
      <c r="G19" s="1">
        <v>27042</v>
      </c>
      <c r="H19" s="1">
        <v>226</v>
      </c>
      <c r="I19" s="1">
        <v>223</v>
      </c>
      <c r="J19" s="1">
        <v>166</v>
      </c>
      <c r="K19" s="1">
        <v>1</v>
      </c>
      <c r="L19" s="1">
        <v>56</v>
      </c>
      <c r="M19" s="1">
        <v>3</v>
      </c>
      <c r="N19" s="1">
        <v>329</v>
      </c>
      <c r="O19" s="1">
        <v>96</v>
      </c>
      <c r="P19" s="1">
        <v>177</v>
      </c>
      <c r="Q19" s="1">
        <v>56</v>
      </c>
      <c r="R19" s="1">
        <v>0</v>
      </c>
      <c r="S19" s="1">
        <v>0</v>
      </c>
    </row>
    <row r="20" spans="1:19" x14ac:dyDescent="0.25">
      <c r="A20" s="1" t="str">
        <f>"240302"</f>
        <v>240302</v>
      </c>
      <c r="B20" s="1" t="s">
        <v>35</v>
      </c>
      <c r="C20" s="1" t="s">
        <v>34</v>
      </c>
      <c r="D20" s="1" t="s">
        <v>22</v>
      </c>
      <c r="E20" s="1">
        <v>15353</v>
      </c>
      <c r="F20" s="1">
        <v>12970</v>
      </c>
      <c r="G20" s="1">
        <v>12888</v>
      </c>
      <c r="H20" s="1">
        <v>82</v>
      </c>
      <c r="I20" s="1">
        <v>81</v>
      </c>
      <c r="J20" s="1">
        <v>68</v>
      </c>
      <c r="K20" s="1">
        <v>9</v>
      </c>
      <c r="L20" s="1">
        <v>4</v>
      </c>
      <c r="M20" s="1">
        <v>1</v>
      </c>
      <c r="N20" s="1">
        <v>93</v>
      </c>
      <c r="O20" s="1">
        <v>40</v>
      </c>
      <c r="P20" s="1">
        <v>49</v>
      </c>
      <c r="Q20" s="1">
        <v>4</v>
      </c>
      <c r="R20" s="1">
        <v>0</v>
      </c>
      <c r="S20" s="1">
        <v>0</v>
      </c>
    </row>
    <row r="21" spans="1:19" x14ac:dyDescent="0.25">
      <c r="A21" s="1" t="str">
        <f>"240303"</f>
        <v>240303</v>
      </c>
      <c r="B21" s="1" t="s">
        <v>36</v>
      </c>
      <c r="C21" s="1" t="s">
        <v>34</v>
      </c>
      <c r="D21" s="1" t="s">
        <v>22</v>
      </c>
      <c r="E21" s="1">
        <v>11048</v>
      </c>
      <c r="F21" s="1">
        <v>9149</v>
      </c>
      <c r="G21" s="1">
        <v>9031</v>
      </c>
      <c r="H21" s="1">
        <v>118</v>
      </c>
      <c r="I21" s="1">
        <v>117</v>
      </c>
      <c r="J21" s="1">
        <v>89</v>
      </c>
      <c r="K21" s="1">
        <v>14</v>
      </c>
      <c r="L21" s="1">
        <v>14</v>
      </c>
      <c r="M21" s="1">
        <v>1</v>
      </c>
      <c r="N21" s="1">
        <v>71</v>
      </c>
      <c r="O21" s="1">
        <v>21</v>
      </c>
      <c r="P21" s="1">
        <v>36</v>
      </c>
      <c r="Q21" s="1">
        <v>14</v>
      </c>
      <c r="R21" s="1">
        <v>0</v>
      </c>
      <c r="S21" s="1">
        <v>0</v>
      </c>
    </row>
    <row r="22" spans="1:19" x14ac:dyDescent="0.25">
      <c r="A22" s="1" t="str">
        <f>"240304"</f>
        <v>240304</v>
      </c>
      <c r="B22" s="1" t="s">
        <v>37</v>
      </c>
      <c r="C22" s="1" t="s">
        <v>34</v>
      </c>
      <c r="D22" s="1" t="s">
        <v>22</v>
      </c>
      <c r="E22" s="1">
        <v>11025</v>
      </c>
      <c r="F22" s="1">
        <v>8699</v>
      </c>
      <c r="G22" s="1">
        <v>8602</v>
      </c>
      <c r="H22" s="1">
        <v>97</v>
      </c>
      <c r="I22" s="1">
        <v>96</v>
      </c>
      <c r="J22" s="1">
        <v>91</v>
      </c>
      <c r="K22" s="1">
        <v>2</v>
      </c>
      <c r="L22" s="1">
        <v>3</v>
      </c>
      <c r="M22" s="1">
        <v>1</v>
      </c>
      <c r="N22" s="1">
        <v>46</v>
      </c>
      <c r="O22" s="1">
        <v>22</v>
      </c>
      <c r="P22" s="1">
        <v>21</v>
      </c>
      <c r="Q22" s="1">
        <v>3</v>
      </c>
      <c r="R22" s="1">
        <v>0</v>
      </c>
      <c r="S22" s="1">
        <v>0</v>
      </c>
    </row>
    <row r="23" spans="1:19" x14ac:dyDescent="0.25">
      <c r="A23" s="1" t="str">
        <f>"240305"</f>
        <v>240305</v>
      </c>
      <c r="B23" s="1" t="s">
        <v>38</v>
      </c>
      <c r="C23" s="1" t="s">
        <v>34</v>
      </c>
      <c r="D23" s="1" t="s">
        <v>22</v>
      </c>
      <c r="E23" s="1">
        <v>9646</v>
      </c>
      <c r="F23" s="1">
        <v>7558</v>
      </c>
      <c r="G23" s="1">
        <v>7550</v>
      </c>
      <c r="H23" s="1">
        <v>8</v>
      </c>
      <c r="I23" s="1">
        <v>8</v>
      </c>
      <c r="J23" s="1">
        <v>6</v>
      </c>
      <c r="K23" s="1">
        <v>1</v>
      </c>
      <c r="L23" s="1">
        <v>1</v>
      </c>
      <c r="M23" s="1">
        <v>0</v>
      </c>
      <c r="N23" s="1">
        <v>37</v>
      </c>
      <c r="O23" s="1">
        <v>13</v>
      </c>
      <c r="P23" s="1">
        <v>23</v>
      </c>
      <c r="Q23" s="1">
        <v>1</v>
      </c>
      <c r="R23" s="1">
        <v>0</v>
      </c>
      <c r="S23" s="1">
        <v>0</v>
      </c>
    </row>
    <row r="24" spans="1:19" x14ac:dyDescent="0.25">
      <c r="A24" s="1" t="str">
        <f>"240306"</f>
        <v>240306</v>
      </c>
      <c r="B24" s="1" t="s">
        <v>39</v>
      </c>
      <c r="C24" s="1" t="s">
        <v>34</v>
      </c>
      <c r="D24" s="1" t="s">
        <v>22</v>
      </c>
      <c r="E24" s="1">
        <v>5745</v>
      </c>
      <c r="F24" s="1">
        <v>4521</v>
      </c>
      <c r="G24" s="1">
        <v>4500</v>
      </c>
      <c r="H24" s="1">
        <v>21</v>
      </c>
      <c r="I24" s="1">
        <v>21</v>
      </c>
      <c r="J24" s="1">
        <v>18</v>
      </c>
      <c r="K24" s="1">
        <v>0</v>
      </c>
      <c r="L24" s="1">
        <v>3</v>
      </c>
      <c r="M24" s="1">
        <v>0</v>
      </c>
      <c r="N24" s="1">
        <v>25</v>
      </c>
      <c r="O24" s="1">
        <v>10</v>
      </c>
      <c r="P24" s="1">
        <v>12</v>
      </c>
      <c r="Q24" s="1">
        <v>3</v>
      </c>
      <c r="R24" s="1">
        <v>0</v>
      </c>
      <c r="S24" s="1">
        <v>0</v>
      </c>
    </row>
    <row r="25" spans="1:19" x14ac:dyDescent="0.25">
      <c r="A25" s="1" t="str">
        <f>"240307"</f>
        <v>240307</v>
      </c>
      <c r="B25" s="1" t="s">
        <v>40</v>
      </c>
      <c r="C25" s="1" t="s">
        <v>34</v>
      </c>
      <c r="D25" s="1" t="s">
        <v>22</v>
      </c>
      <c r="E25" s="1">
        <v>12763</v>
      </c>
      <c r="F25" s="1">
        <v>10371</v>
      </c>
      <c r="G25" s="1">
        <v>10320</v>
      </c>
      <c r="H25" s="1">
        <v>51</v>
      </c>
      <c r="I25" s="1">
        <v>50</v>
      </c>
      <c r="J25" s="1">
        <v>42</v>
      </c>
      <c r="K25" s="1">
        <v>2</v>
      </c>
      <c r="L25" s="1">
        <v>6</v>
      </c>
      <c r="M25" s="1">
        <v>1</v>
      </c>
      <c r="N25" s="1">
        <v>57</v>
      </c>
      <c r="O25" s="1">
        <v>20</v>
      </c>
      <c r="P25" s="1">
        <v>31</v>
      </c>
      <c r="Q25" s="1">
        <v>6</v>
      </c>
      <c r="R25" s="1">
        <v>0</v>
      </c>
      <c r="S25" s="1">
        <v>0</v>
      </c>
    </row>
    <row r="26" spans="1:19" x14ac:dyDescent="0.25">
      <c r="A26" s="1" t="str">
        <f>"240308"</f>
        <v>240308</v>
      </c>
      <c r="B26" s="1" t="s">
        <v>41</v>
      </c>
      <c r="C26" s="1" t="s">
        <v>34</v>
      </c>
      <c r="D26" s="1" t="s">
        <v>22</v>
      </c>
      <c r="E26" s="1">
        <v>10422</v>
      </c>
      <c r="F26" s="1">
        <v>8254</v>
      </c>
      <c r="G26" s="1">
        <v>8210</v>
      </c>
      <c r="H26" s="1">
        <v>44</v>
      </c>
      <c r="I26" s="1">
        <v>44</v>
      </c>
      <c r="J26" s="1">
        <v>32</v>
      </c>
      <c r="K26" s="1">
        <v>3</v>
      </c>
      <c r="L26" s="1">
        <v>9</v>
      </c>
      <c r="M26" s="1">
        <v>0</v>
      </c>
      <c r="N26" s="1">
        <v>63</v>
      </c>
      <c r="O26" s="1">
        <v>20</v>
      </c>
      <c r="P26" s="1">
        <v>34</v>
      </c>
      <c r="Q26" s="1">
        <v>9</v>
      </c>
      <c r="R26" s="1">
        <v>0</v>
      </c>
      <c r="S26" s="1">
        <v>0</v>
      </c>
    </row>
    <row r="27" spans="1:19" x14ac:dyDescent="0.25">
      <c r="A27" s="1" t="str">
        <f>"240309"</f>
        <v>240309</v>
      </c>
      <c r="B27" s="1" t="s">
        <v>42</v>
      </c>
      <c r="C27" s="1" t="s">
        <v>34</v>
      </c>
      <c r="D27" s="1" t="s">
        <v>22</v>
      </c>
      <c r="E27" s="1">
        <v>12049</v>
      </c>
      <c r="F27" s="1">
        <v>9168</v>
      </c>
      <c r="G27" s="1">
        <v>9118</v>
      </c>
      <c r="H27" s="1">
        <v>50</v>
      </c>
      <c r="I27" s="1">
        <v>50</v>
      </c>
      <c r="J27" s="1">
        <v>49</v>
      </c>
      <c r="K27" s="1">
        <v>0</v>
      </c>
      <c r="L27" s="1">
        <v>1</v>
      </c>
      <c r="M27" s="1">
        <v>0</v>
      </c>
      <c r="N27" s="1">
        <v>58</v>
      </c>
      <c r="O27" s="1">
        <v>26</v>
      </c>
      <c r="P27" s="1">
        <v>31</v>
      </c>
      <c r="Q27" s="1">
        <v>1</v>
      </c>
      <c r="R27" s="1">
        <v>0</v>
      </c>
      <c r="S27" s="1">
        <v>0</v>
      </c>
    </row>
    <row r="28" spans="1:19" x14ac:dyDescent="0.25">
      <c r="A28" s="1" t="str">
        <f>"240310"</f>
        <v>240310</v>
      </c>
      <c r="B28" s="1" t="s">
        <v>43</v>
      </c>
      <c r="C28" s="1" t="s">
        <v>34</v>
      </c>
      <c r="D28" s="1" t="s">
        <v>22</v>
      </c>
      <c r="E28" s="1">
        <v>25746</v>
      </c>
      <c r="F28" s="1">
        <v>20654</v>
      </c>
      <c r="G28" s="1">
        <v>20487</v>
      </c>
      <c r="H28" s="1">
        <v>167</v>
      </c>
      <c r="I28" s="1">
        <v>167</v>
      </c>
      <c r="J28" s="1">
        <v>125</v>
      </c>
      <c r="K28" s="1">
        <v>0</v>
      </c>
      <c r="L28" s="1">
        <v>42</v>
      </c>
      <c r="M28" s="1">
        <v>0</v>
      </c>
      <c r="N28" s="1">
        <v>364</v>
      </c>
      <c r="O28" s="1">
        <v>247</v>
      </c>
      <c r="P28" s="1">
        <v>75</v>
      </c>
      <c r="Q28" s="1">
        <v>42</v>
      </c>
      <c r="R28" s="1">
        <v>0</v>
      </c>
      <c r="S28" s="1">
        <v>0</v>
      </c>
    </row>
    <row r="29" spans="1:19" x14ac:dyDescent="0.25">
      <c r="A29" s="1" t="str">
        <f>"240311"</f>
        <v>240311</v>
      </c>
      <c r="B29" s="1" t="s">
        <v>44</v>
      </c>
      <c r="C29" s="1" t="s">
        <v>34</v>
      </c>
      <c r="D29" s="1" t="s">
        <v>22</v>
      </c>
      <c r="E29" s="1">
        <v>12932</v>
      </c>
      <c r="F29" s="1">
        <v>10210</v>
      </c>
      <c r="G29" s="1">
        <v>10172</v>
      </c>
      <c r="H29" s="1">
        <v>38</v>
      </c>
      <c r="I29" s="1">
        <v>38</v>
      </c>
      <c r="J29" s="1">
        <v>33</v>
      </c>
      <c r="K29" s="1">
        <v>4</v>
      </c>
      <c r="L29" s="1">
        <v>1</v>
      </c>
      <c r="M29" s="1">
        <v>0</v>
      </c>
      <c r="N29" s="1">
        <v>68</v>
      </c>
      <c r="O29" s="1">
        <v>42</v>
      </c>
      <c r="P29" s="1">
        <v>25</v>
      </c>
      <c r="Q29" s="1">
        <v>1</v>
      </c>
      <c r="R29" s="1">
        <v>0</v>
      </c>
      <c r="S29" s="1">
        <v>0</v>
      </c>
    </row>
    <row r="30" spans="1:19" x14ac:dyDescent="0.25">
      <c r="A30" s="1" t="str">
        <f>"240312"</f>
        <v>240312</v>
      </c>
      <c r="B30" s="1" t="s">
        <v>45</v>
      </c>
      <c r="C30" s="1" t="s">
        <v>34</v>
      </c>
      <c r="D30" s="1" t="s">
        <v>22</v>
      </c>
      <c r="E30" s="1">
        <v>12904</v>
      </c>
      <c r="F30" s="1">
        <v>10244</v>
      </c>
      <c r="G30" s="1">
        <v>10204</v>
      </c>
      <c r="H30" s="1">
        <v>40</v>
      </c>
      <c r="I30" s="1">
        <v>40</v>
      </c>
      <c r="J30" s="1">
        <v>33</v>
      </c>
      <c r="K30" s="1">
        <v>2</v>
      </c>
      <c r="L30" s="1">
        <v>5</v>
      </c>
      <c r="M30" s="1">
        <v>0</v>
      </c>
      <c r="N30" s="1">
        <v>67</v>
      </c>
      <c r="O30" s="1">
        <v>30</v>
      </c>
      <c r="P30" s="1">
        <v>32</v>
      </c>
      <c r="Q30" s="1">
        <v>5</v>
      </c>
      <c r="R30" s="1">
        <v>0</v>
      </c>
      <c r="S30" s="1">
        <v>0</v>
      </c>
    </row>
    <row r="31" spans="1:19" x14ac:dyDescent="0.25">
      <c r="A31" s="6" t="s">
        <v>46</v>
      </c>
      <c r="B31" s="8"/>
      <c r="C31" s="7"/>
      <c r="D31" s="1" t="s">
        <v>22</v>
      </c>
      <c r="E31" s="1">
        <v>107271</v>
      </c>
      <c r="F31" s="1">
        <v>84877</v>
      </c>
      <c r="G31" s="1">
        <v>84609</v>
      </c>
      <c r="H31" s="1">
        <v>268</v>
      </c>
      <c r="I31" s="1">
        <v>268</v>
      </c>
      <c r="J31" s="1">
        <v>221</v>
      </c>
      <c r="K31" s="1">
        <v>6</v>
      </c>
      <c r="L31" s="1">
        <v>41</v>
      </c>
      <c r="M31" s="1">
        <v>0</v>
      </c>
      <c r="N31" s="1">
        <v>464</v>
      </c>
      <c r="O31" s="1">
        <v>190</v>
      </c>
      <c r="P31" s="1">
        <v>233</v>
      </c>
      <c r="Q31" s="1">
        <v>41</v>
      </c>
      <c r="R31" s="1">
        <v>0</v>
      </c>
      <c r="S31" s="1">
        <v>0</v>
      </c>
    </row>
    <row r="32" spans="1:19" x14ac:dyDescent="0.25">
      <c r="A32" s="1" t="str">
        <f>"241001"</f>
        <v>241001</v>
      </c>
      <c r="B32" s="1" t="s">
        <v>47</v>
      </c>
      <c r="C32" s="1" t="s">
        <v>48</v>
      </c>
      <c r="D32" s="1" t="s">
        <v>22</v>
      </c>
      <c r="E32" s="1">
        <v>6592</v>
      </c>
      <c r="F32" s="1">
        <v>5319</v>
      </c>
      <c r="G32" s="1">
        <v>5297</v>
      </c>
      <c r="H32" s="1">
        <v>22</v>
      </c>
      <c r="I32" s="1">
        <v>22</v>
      </c>
      <c r="J32" s="1">
        <v>18</v>
      </c>
      <c r="K32" s="1">
        <v>0</v>
      </c>
      <c r="L32" s="1">
        <v>4</v>
      </c>
      <c r="M32" s="1">
        <v>0</v>
      </c>
      <c r="N32" s="1">
        <v>25</v>
      </c>
      <c r="O32" s="1">
        <v>5</v>
      </c>
      <c r="P32" s="1">
        <v>16</v>
      </c>
      <c r="Q32" s="1">
        <v>4</v>
      </c>
      <c r="R32" s="1">
        <v>0</v>
      </c>
      <c r="S32" s="1">
        <v>0</v>
      </c>
    </row>
    <row r="33" spans="1:19" x14ac:dyDescent="0.25">
      <c r="A33" s="1" t="str">
        <f>"241002"</f>
        <v>241002</v>
      </c>
      <c r="B33" s="1" t="s">
        <v>49</v>
      </c>
      <c r="C33" s="1" t="s">
        <v>48</v>
      </c>
      <c r="D33" s="1" t="s">
        <v>22</v>
      </c>
      <c r="E33" s="1">
        <v>4810</v>
      </c>
      <c r="F33" s="1">
        <v>3870</v>
      </c>
      <c r="G33" s="1">
        <v>3845</v>
      </c>
      <c r="H33" s="1">
        <v>25</v>
      </c>
      <c r="I33" s="1">
        <v>25</v>
      </c>
      <c r="J33" s="1">
        <v>22</v>
      </c>
      <c r="K33" s="1">
        <v>0</v>
      </c>
      <c r="L33" s="1">
        <v>3</v>
      </c>
      <c r="M33" s="1">
        <v>0</v>
      </c>
      <c r="N33" s="1">
        <v>18</v>
      </c>
      <c r="O33" s="1">
        <v>3</v>
      </c>
      <c r="P33" s="1">
        <v>12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"241003"</f>
        <v>241003</v>
      </c>
      <c r="B34" s="1" t="s">
        <v>50</v>
      </c>
      <c r="C34" s="1" t="s">
        <v>48</v>
      </c>
      <c r="D34" s="1" t="s">
        <v>22</v>
      </c>
      <c r="E34" s="1">
        <v>15523</v>
      </c>
      <c r="F34" s="1">
        <v>12365</v>
      </c>
      <c r="G34" s="1">
        <v>12310</v>
      </c>
      <c r="H34" s="1">
        <v>55</v>
      </c>
      <c r="I34" s="1">
        <v>55</v>
      </c>
      <c r="J34" s="1">
        <v>52</v>
      </c>
      <c r="K34" s="1">
        <v>0</v>
      </c>
      <c r="L34" s="1">
        <v>3</v>
      </c>
      <c r="M34" s="1">
        <v>0</v>
      </c>
      <c r="N34" s="1">
        <v>52</v>
      </c>
      <c r="O34" s="1">
        <v>13</v>
      </c>
      <c r="P34" s="1">
        <v>36</v>
      </c>
      <c r="Q34" s="1">
        <v>3</v>
      </c>
      <c r="R34" s="1">
        <v>0</v>
      </c>
      <c r="S34" s="1">
        <v>0</v>
      </c>
    </row>
    <row r="35" spans="1:19" x14ac:dyDescent="0.25">
      <c r="A35" s="1" t="str">
        <f>"241004"</f>
        <v>241004</v>
      </c>
      <c r="B35" s="1" t="s">
        <v>51</v>
      </c>
      <c r="C35" s="1" t="s">
        <v>48</v>
      </c>
      <c r="D35" s="1" t="s">
        <v>22</v>
      </c>
      <c r="E35" s="1">
        <v>17649</v>
      </c>
      <c r="F35" s="1">
        <v>13867</v>
      </c>
      <c r="G35" s="1">
        <v>13824</v>
      </c>
      <c r="H35" s="1">
        <v>43</v>
      </c>
      <c r="I35" s="1">
        <v>43</v>
      </c>
      <c r="J35" s="1">
        <v>38</v>
      </c>
      <c r="K35" s="1">
        <v>0</v>
      </c>
      <c r="L35" s="1">
        <v>5</v>
      </c>
      <c r="M35" s="1">
        <v>0</v>
      </c>
      <c r="N35" s="1">
        <v>114</v>
      </c>
      <c r="O35" s="1">
        <v>69</v>
      </c>
      <c r="P35" s="1">
        <v>40</v>
      </c>
      <c r="Q35" s="1">
        <v>5</v>
      </c>
      <c r="R35" s="1">
        <v>0</v>
      </c>
      <c r="S35" s="1">
        <v>0</v>
      </c>
    </row>
    <row r="36" spans="1:19" x14ac:dyDescent="0.25">
      <c r="A36" s="1" t="str">
        <f>"241005"</f>
        <v>241005</v>
      </c>
      <c r="B36" s="1" t="s">
        <v>52</v>
      </c>
      <c r="C36" s="1" t="s">
        <v>48</v>
      </c>
      <c r="D36" s="1" t="s">
        <v>22</v>
      </c>
      <c r="E36" s="1">
        <v>50777</v>
      </c>
      <c r="F36" s="1">
        <v>40301</v>
      </c>
      <c r="G36" s="1">
        <v>40215</v>
      </c>
      <c r="H36" s="1">
        <v>86</v>
      </c>
      <c r="I36" s="1">
        <v>86</v>
      </c>
      <c r="J36" s="1">
        <v>56</v>
      </c>
      <c r="K36" s="1">
        <v>6</v>
      </c>
      <c r="L36" s="1">
        <v>24</v>
      </c>
      <c r="M36" s="1">
        <v>0</v>
      </c>
      <c r="N36" s="1">
        <v>225</v>
      </c>
      <c r="O36" s="1">
        <v>87</v>
      </c>
      <c r="P36" s="1">
        <v>114</v>
      </c>
      <c r="Q36" s="1">
        <v>24</v>
      </c>
      <c r="R36" s="1">
        <v>0</v>
      </c>
      <c r="S36" s="1">
        <v>0</v>
      </c>
    </row>
    <row r="37" spans="1:19" x14ac:dyDescent="0.25">
      <c r="A37" s="1" t="str">
        <f>"241006"</f>
        <v>241006</v>
      </c>
      <c r="B37" s="1" t="s">
        <v>53</v>
      </c>
      <c r="C37" s="1" t="s">
        <v>48</v>
      </c>
      <c r="D37" s="1" t="s">
        <v>22</v>
      </c>
      <c r="E37" s="1">
        <v>11920</v>
      </c>
      <c r="F37" s="1">
        <v>9155</v>
      </c>
      <c r="G37" s="1">
        <v>9118</v>
      </c>
      <c r="H37" s="1">
        <v>37</v>
      </c>
      <c r="I37" s="1">
        <v>37</v>
      </c>
      <c r="J37" s="1">
        <v>35</v>
      </c>
      <c r="K37" s="1">
        <v>0</v>
      </c>
      <c r="L37" s="1">
        <v>2</v>
      </c>
      <c r="M37" s="1">
        <v>0</v>
      </c>
      <c r="N37" s="1">
        <v>30</v>
      </c>
      <c r="O37" s="1">
        <v>13</v>
      </c>
      <c r="P37" s="1">
        <v>15</v>
      </c>
      <c r="Q37" s="1">
        <v>2</v>
      </c>
      <c r="R37" s="1">
        <v>0</v>
      </c>
      <c r="S37" s="1">
        <v>0</v>
      </c>
    </row>
    <row r="38" spans="1:19" x14ac:dyDescent="0.25">
      <c r="A38" s="6" t="s">
        <v>54</v>
      </c>
      <c r="B38" s="8"/>
      <c r="C38" s="7"/>
      <c r="D38" s="1" t="s">
        <v>22</v>
      </c>
      <c r="E38" s="1">
        <v>152145</v>
      </c>
      <c r="F38" s="1">
        <v>124029</v>
      </c>
      <c r="G38" s="1">
        <v>123674</v>
      </c>
      <c r="H38" s="1">
        <v>355</v>
      </c>
      <c r="I38" s="1">
        <v>355</v>
      </c>
      <c r="J38" s="1">
        <v>246</v>
      </c>
      <c r="K38" s="1">
        <v>18</v>
      </c>
      <c r="L38" s="1">
        <v>91</v>
      </c>
      <c r="M38" s="1">
        <v>0</v>
      </c>
      <c r="N38" s="1">
        <v>804</v>
      </c>
      <c r="O38" s="1">
        <v>385</v>
      </c>
      <c r="P38" s="1">
        <v>328</v>
      </c>
      <c r="Q38" s="1">
        <v>91</v>
      </c>
      <c r="R38" s="1">
        <v>0</v>
      </c>
      <c r="S38" s="1">
        <v>0</v>
      </c>
    </row>
    <row r="39" spans="1:19" x14ac:dyDescent="0.25">
      <c r="A39" s="1" t="str">
        <f>"241501"</f>
        <v>241501</v>
      </c>
      <c r="B39" s="1" t="s">
        <v>55</v>
      </c>
      <c r="C39" s="1" t="s">
        <v>56</v>
      </c>
      <c r="D39" s="1" t="s">
        <v>22</v>
      </c>
      <c r="E39" s="1">
        <v>13550</v>
      </c>
      <c r="F39" s="1">
        <v>11225</v>
      </c>
      <c r="G39" s="1">
        <v>11189</v>
      </c>
      <c r="H39" s="1">
        <v>36</v>
      </c>
      <c r="I39" s="1">
        <v>36</v>
      </c>
      <c r="J39" s="1">
        <v>22</v>
      </c>
      <c r="K39" s="1">
        <v>3</v>
      </c>
      <c r="L39" s="1">
        <v>11</v>
      </c>
      <c r="M39" s="1">
        <v>0</v>
      </c>
      <c r="N39" s="1">
        <v>59</v>
      </c>
      <c r="O39" s="1">
        <v>23</v>
      </c>
      <c r="P39" s="1">
        <v>25</v>
      </c>
      <c r="Q39" s="1">
        <v>11</v>
      </c>
      <c r="R39" s="1">
        <v>0</v>
      </c>
      <c r="S39" s="1">
        <v>0</v>
      </c>
    </row>
    <row r="40" spans="1:19" x14ac:dyDescent="0.25">
      <c r="A40" s="1" t="str">
        <f>"241502"</f>
        <v>241502</v>
      </c>
      <c r="B40" s="1" t="s">
        <v>57</v>
      </c>
      <c r="C40" s="1" t="s">
        <v>56</v>
      </c>
      <c r="D40" s="1" t="s">
        <v>22</v>
      </c>
      <c r="E40" s="1">
        <v>17151</v>
      </c>
      <c r="F40" s="1">
        <v>13856</v>
      </c>
      <c r="G40" s="1">
        <v>13816</v>
      </c>
      <c r="H40" s="1">
        <v>40</v>
      </c>
      <c r="I40" s="1">
        <v>40</v>
      </c>
      <c r="J40" s="1">
        <v>29</v>
      </c>
      <c r="K40" s="1">
        <v>1</v>
      </c>
      <c r="L40" s="1">
        <v>10</v>
      </c>
      <c r="M40" s="1">
        <v>0</v>
      </c>
      <c r="N40" s="1">
        <v>68</v>
      </c>
      <c r="O40" s="1">
        <v>24</v>
      </c>
      <c r="P40" s="1">
        <v>34</v>
      </c>
      <c r="Q40" s="1">
        <v>10</v>
      </c>
      <c r="R40" s="1">
        <v>0</v>
      </c>
      <c r="S40" s="1">
        <v>0</v>
      </c>
    </row>
    <row r="41" spans="1:19" x14ac:dyDescent="0.25">
      <c r="A41" s="1" t="str">
        <f>"241503"</f>
        <v>241503</v>
      </c>
      <c r="B41" s="1" t="s">
        <v>58</v>
      </c>
      <c r="C41" s="1" t="s">
        <v>56</v>
      </c>
      <c r="D41" s="1" t="s">
        <v>22</v>
      </c>
      <c r="E41" s="1">
        <v>20477</v>
      </c>
      <c r="F41" s="1">
        <v>16889</v>
      </c>
      <c r="G41" s="1">
        <v>16817</v>
      </c>
      <c r="H41" s="1">
        <v>72</v>
      </c>
      <c r="I41" s="1">
        <v>72</v>
      </c>
      <c r="J41" s="1">
        <v>51</v>
      </c>
      <c r="K41" s="1">
        <v>0</v>
      </c>
      <c r="L41" s="1">
        <v>21</v>
      </c>
      <c r="M41" s="1">
        <v>0</v>
      </c>
      <c r="N41" s="1">
        <v>109</v>
      </c>
      <c r="O41" s="1">
        <v>38</v>
      </c>
      <c r="P41" s="1">
        <v>50</v>
      </c>
      <c r="Q41" s="1">
        <v>21</v>
      </c>
      <c r="R41" s="1">
        <v>0</v>
      </c>
      <c r="S41" s="1">
        <v>0</v>
      </c>
    </row>
    <row r="42" spans="1:19" x14ac:dyDescent="0.25">
      <c r="A42" s="1" t="str">
        <f>"241504"</f>
        <v>241504</v>
      </c>
      <c r="B42" s="1" t="s">
        <v>59</v>
      </c>
      <c r="C42" s="1" t="s">
        <v>56</v>
      </c>
      <c r="D42" s="1" t="s">
        <v>22</v>
      </c>
      <c r="E42" s="1">
        <v>46255</v>
      </c>
      <c r="F42" s="1">
        <v>38202</v>
      </c>
      <c r="G42" s="1">
        <v>38090</v>
      </c>
      <c r="H42" s="1">
        <v>112</v>
      </c>
      <c r="I42" s="1">
        <v>112</v>
      </c>
      <c r="J42" s="1">
        <v>60</v>
      </c>
      <c r="K42" s="1">
        <v>9</v>
      </c>
      <c r="L42" s="1">
        <v>43</v>
      </c>
      <c r="M42" s="1">
        <v>0</v>
      </c>
      <c r="N42" s="1">
        <v>295</v>
      </c>
      <c r="O42" s="1">
        <v>108</v>
      </c>
      <c r="P42" s="1">
        <v>144</v>
      </c>
      <c r="Q42" s="1">
        <v>43</v>
      </c>
      <c r="R42" s="1">
        <v>0</v>
      </c>
      <c r="S42" s="1">
        <v>0</v>
      </c>
    </row>
    <row r="43" spans="1:19" x14ac:dyDescent="0.25">
      <c r="A43" s="1" t="str">
        <f>"241505"</f>
        <v>241505</v>
      </c>
      <c r="B43" s="1" t="s">
        <v>60</v>
      </c>
      <c r="C43" s="1" t="s">
        <v>56</v>
      </c>
      <c r="D43" s="1" t="s">
        <v>22</v>
      </c>
      <c r="E43" s="1">
        <v>13428</v>
      </c>
      <c r="F43" s="1">
        <v>10845</v>
      </c>
      <c r="G43" s="1">
        <v>10827</v>
      </c>
      <c r="H43" s="1">
        <v>18</v>
      </c>
      <c r="I43" s="1">
        <v>18</v>
      </c>
      <c r="J43" s="1">
        <v>13</v>
      </c>
      <c r="K43" s="1">
        <v>4</v>
      </c>
      <c r="L43" s="1">
        <v>1</v>
      </c>
      <c r="M43" s="1">
        <v>0</v>
      </c>
      <c r="N43" s="1">
        <v>42</v>
      </c>
      <c r="O43" s="1">
        <v>21</v>
      </c>
      <c r="P43" s="1">
        <v>20</v>
      </c>
      <c r="Q43" s="1">
        <v>1</v>
      </c>
      <c r="R43" s="1">
        <v>0</v>
      </c>
      <c r="S43" s="1">
        <v>0</v>
      </c>
    </row>
    <row r="44" spans="1:19" x14ac:dyDescent="0.25">
      <c r="A44" s="1" t="str">
        <f>"241506"</f>
        <v>241506</v>
      </c>
      <c r="B44" s="1" t="s">
        <v>61</v>
      </c>
      <c r="C44" s="1" t="s">
        <v>56</v>
      </c>
      <c r="D44" s="1" t="s">
        <v>22</v>
      </c>
      <c r="E44" s="1">
        <v>20594</v>
      </c>
      <c r="F44" s="1">
        <v>16434</v>
      </c>
      <c r="G44" s="1">
        <v>16384</v>
      </c>
      <c r="H44" s="1">
        <v>50</v>
      </c>
      <c r="I44" s="1">
        <v>50</v>
      </c>
      <c r="J44" s="1">
        <v>46</v>
      </c>
      <c r="K44" s="1">
        <v>0</v>
      </c>
      <c r="L44" s="1">
        <v>4</v>
      </c>
      <c r="M44" s="1">
        <v>0</v>
      </c>
      <c r="N44" s="1">
        <v>183</v>
      </c>
      <c r="O44" s="1">
        <v>155</v>
      </c>
      <c r="P44" s="1">
        <v>24</v>
      </c>
      <c r="Q44" s="1">
        <v>4</v>
      </c>
      <c r="R44" s="1">
        <v>0</v>
      </c>
      <c r="S44" s="1">
        <v>0</v>
      </c>
    </row>
    <row r="45" spans="1:19" x14ac:dyDescent="0.25">
      <c r="A45" s="1" t="str">
        <f>"241507"</f>
        <v>241507</v>
      </c>
      <c r="B45" s="1" t="s">
        <v>62</v>
      </c>
      <c r="C45" s="1" t="s">
        <v>56</v>
      </c>
      <c r="D45" s="1" t="s">
        <v>22</v>
      </c>
      <c r="E45" s="1">
        <v>7760</v>
      </c>
      <c r="F45" s="1">
        <v>6310</v>
      </c>
      <c r="G45" s="1">
        <v>6307</v>
      </c>
      <c r="H45" s="1">
        <v>3</v>
      </c>
      <c r="I45" s="1">
        <v>3</v>
      </c>
      <c r="J45" s="1">
        <v>3</v>
      </c>
      <c r="K45" s="1">
        <v>0</v>
      </c>
      <c r="L45" s="1">
        <v>0</v>
      </c>
      <c r="M45" s="1">
        <v>0</v>
      </c>
      <c r="N45" s="1">
        <v>8</v>
      </c>
      <c r="O45" s="1">
        <v>1</v>
      </c>
      <c r="P45" s="1">
        <v>7</v>
      </c>
      <c r="Q45" s="1">
        <v>0</v>
      </c>
      <c r="R45" s="1">
        <v>0</v>
      </c>
      <c r="S45" s="1">
        <v>0</v>
      </c>
    </row>
    <row r="46" spans="1:19" x14ac:dyDescent="0.25">
      <c r="A46" s="1" t="str">
        <f>"241508"</f>
        <v>241508</v>
      </c>
      <c r="B46" s="1" t="s">
        <v>63</v>
      </c>
      <c r="C46" s="1" t="s">
        <v>56</v>
      </c>
      <c r="D46" s="1" t="s">
        <v>22</v>
      </c>
      <c r="E46" s="1">
        <v>5408</v>
      </c>
      <c r="F46" s="1">
        <v>4306</v>
      </c>
      <c r="G46" s="1">
        <v>4294</v>
      </c>
      <c r="H46" s="1">
        <v>12</v>
      </c>
      <c r="I46" s="1">
        <v>12</v>
      </c>
      <c r="J46" s="1">
        <v>11</v>
      </c>
      <c r="K46" s="1">
        <v>0</v>
      </c>
      <c r="L46" s="1">
        <v>1</v>
      </c>
      <c r="M46" s="1">
        <v>0</v>
      </c>
      <c r="N46" s="1">
        <v>12</v>
      </c>
      <c r="O46" s="1">
        <v>3</v>
      </c>
      <c r="P46" s="1">
        <v>8</v>
      </c>
      <c r="Q46" s="1">
        <v>1</v>
      </c>
      <c r="R46" s="1">
        <v>0</v>
      </c>
      <c r="S46" s="1">
        <v>0</v>
      </c>
    </row>
    <row r="47" spans="1:19" x14ac:dyDescent="0.25">
      <c r="A47" s="1" t="str">
        <f>"241509"</f>
        <v>241509</v>
      </c>
      <c r="B47" s="1" t="s">
        <v>64</v>
      </c>
      <c r="C47" s="1" t="s">
        <v>56</v>
      </c>
      <c r="D47" s="1" t="s">
        <v>22</v>
      </c>
      <c r="E47" s="1">
        <v>7522</v>
      </c>
      <c r="F47" s="1">
        <v>5962</v>
      </c>
      <c r="G47" s="1">
        <v>5950</v>
      </c>
      <c r="H47" s="1">
        <v>12</v>
      </c>
      <c r="I47" s="1">
        <v>12</v>
      </c>
      <c r="J47" s="1">
        <v>11</v>
      </c>
      <c r="K47" s="1">
        <v>1</v>
      </c>
      <c r="L47" s="1">
        <v>0</v>
      </c>
      <c r="M47" s="1">
        <v>0</v>
      </c>
      <c r="N47" s="1">
        <v>28</v>
      </c>
      <c r="O47" s="1">
        <v>12</v>
      </c>
      <c r="P47" s="1">
        <v>16</v>
      </c>
      <c r="Q47" s="1">
        <v>0</v>
      </c>
      <c r="R47" s="1">
        <v>0</v>
      </c>
      <c r="S47" s="1">
        <v>0</v>
      </c>
    </row>
    <row r="48" spans="1:19" x14ac:dyDescent="0.25">
      <c r="A48" s="6" t="s">
        <v>65</v>
      </c>
      <c r="B48" s="8"/>
      <c r="C48" s="7"/>
      <c r="D48" s="1" t="s">
        <v>22</v>
      </c>
      <c r="E48" s="1">
        <v>151921</v>
      </c>
      <c r="F48" s="1">
        <v>122793</v>
      </c>
      <c r="G48" s="1">
        <v>121992</v>
      </c>
      <c r="H48" s="1">
        <v>801</v>
      </c>
      <c r="I48" s="1">
        <v>800</v>
      </c>
      <c r="J48" s="1">
        <v>689</v>
      </c>
      <c r="K48" s="1">
        <v>29</v>
      </c>
      <c r="L48" s="1">
        <v>82</v>
      </c>
      <c r="M48" s="1">
        <v>1</v>
      </c>
      <c r="N48" s="1">
        <v>1079</v>
      </c>
      <c r="O48" s="1">
        <v>462</v>
      </c>
      <c r="P48" s="1">
        <v>535</v>
      </c>
      <c r="Q48" s="1">
        <v>82</v>
      </c>
      <c r="R48" s="1">
        <v>0</v>
      </c>
      <c r="S48" s="1">
        <v>0</v>
      </c>
    </row>
    <row r="49" spans="1:19" x14ac:dyDescent="0.25">
      <c r="A49" s="1" t="str">
        <f>"241701"</f>
        <v>241701</v>
      </c>
      <c r="B49" s="1" t="s">
        <v>66</v>
      </c>
      <c r="C49" s="1" t="s">
        <v>67</v>
      </c>
      <c r="D49" s="1" t="s">
        <v>22</v>
      </c>
      <c r="E49" s="1">
        <v>31023</v>
      </c>
      <c r="F49" s="1">
        <v>25541</v>
      </c>
      <c r="G49" s="1">
        <v>25468</v>
      </c>
      <c r="H49" s="1">
        <v>73</v>
      </c>
      <c r="I49" s="1">
        <v>73</v>
      </c>
      <c r="J49" s="1">
        <v>49</v>
      </c>
      <c r="K49" s="1">
        <v>5</v>
      </c>
      <c r="L49" s="1">
        <v>19</v>
      </c>
      <c r="M49" s="1">
        <v>0</v>
      </c>
      <c r="N49" s="1">
        <v>270</v>
      </c>
      <c r="O49" s="1">
        <v>87</v>
      </c>
      <c r="P49" s="1">
        <v>164</v>
      </c>
      <c r="Q49" s="1">
        <v>19</v>
      </c>
      <c r="R49" s="1">
        <v>0</v>
      </c>
      <c r="S49" s="1">
        <v>0</v>
      </c>
    </row>
    <row r="50" spans="1:19" x14ac:dyDescent="0.25">
      <c r="A50" s="1" t="str">
        <f>"241702"</f>
        <v>241702</v>
      </c>
      <c r="B50" s="1" t="s">
        <v>68</v>
      </c>
      <c r="C50" s="1" t="s">
        <v>67</v>
      </c>
      <c r="D50" s="1" t="s">
        <v>22</v>
      </c>
      <c r="E50" s="1">
        <v>6546</v>
      </c>
      <c r="F50" s="1">
        <v>5358</v>
      </c>
      <c r="G50" s="1">
        <v>5273</v>
      </c>
      <c r="H50" s="1">
        <v>85</v>
      </c>
      <c r="I50" s="1">
        <v>85</v>
      </c>
      <c r="J50" s="1">
        <v>76</v>
      </c>
      <c r="K50" s="1">
        <v>7</v>
      </c>
      <c r="L50" s="1">
        <v>2</v>
      </c>
      <c r="M50" s="1">
        <v>0</v>
      </c>
      <c r="N50" s="1">
        <v>84</v>
      </c>
      <c r="O50" s="1">
        <v>56</v>
      </c>
      <c r="P50" s="1">
        <v>26</v>
      </c>
      <c r="Q50" s="1">
        <v>2</v>
      </c>
      <c r="R50" s="1">
        <v>0</v>
      </c>
      <c r="S50" s="1">
        <v>0</v>
      </c>
    </row>
    <row r="51" spans="1:19" x14ac:dyDescent="0.25">
      <c r="A51" s="1" t="str">
        <f>"241703"</f>
        <v>241703</v>
      </c>
      <c r="B51" s="1" t="s">
        <v>69</v>
      </c>
      <c r="C51" s="1" t="s">
        <v>67</v>
      </c>
      <c r="D51" s="1" t="s">
        <v>22</v>
      </c>
      <c r="E51" s="1">
        <v>6131</v>
      </c>
      <c r="F51" s="1">
        <v>4857</v>
      </c>
      <c r="G51" s="1">
        <v>4840</v>
      </c>
      <c r="H51" s="1">
        <v>17</v>
      </c>
      <c r="I51" s="1">
        <v>17</v>
      </c>
      <c r="J51" s="1">
        <v>17</v>
      </c>
      <c r="K51" s="1">
        <v>0</v>
      </c>
      <c r="L51" s="1">
        <v>0</v>
      </c>
      <c r="M51" s="1">
        <v>0</v>
      </c>
      <c r="N51" s="1">
        <v>46</v>
      </c>
      <c r="O51" s="1">
        <v>10</v>
      </c>
      <c r="P51" s="1">
        <v>36</v>
      </c>
      <c r="Q51" s="1">
        <v>0</v>
      </c>
      <c r="R51" s="1">
        <v>0</v>
      </c>
      <c r="S51" s="1">
        <v>0</v>
      </c>
    </row>
    <row r="52" spans="1:19" x14ac:dyDescent="0.25">
      <c r="A52" s="1" t="str">
        <f>"241704"</f>
        <v>241704</v>
      </c>
      <c r="B52" s="1" t="s">
        <v>70</v>
      </c>
      <c r="C52" s="1" t="s">
        <v>67</v>
      </c>
      <c r="D52" s="1" t="s">
        <v>22</v>
      </c>
      <c r="E52" s="1">
        <v>13513</v>
      </c>
      <c r="F52" s="1">
        <v>10942</v>
      </c>
      <c r="G52" s="1">
        <v>10854</v>
      </c>
      <c r="H52" s="1">
        <v>88</v>
      </c>
      <c r="I52" s="1">
        <v>88</v>
      </c>
      <c r="J52" s="1">
        <v>82</v>
      </c>
      <c r="K52" s="1">
        <v>5</v>
      </c>
      <c r="L52" s="1">
        <v>1</v>
      </c>
      <c r="M52" s="1">
        <v>0</v>
      </c>
      <c r="N52" s="1">
        <v>88</v>
      </c>
      <c r="O52" s="1">
        <v>41</v>
      </c>
      <c r="P52" s="1">
        <v>46</v>
      </c>
      <c r="Q52" s="1">
        <v>1</v>
      </c>
      <c r="R52" s="1">
        <v>0</v>
      </c>
      <c r="S52" s="1">
        <v>0</v>
      </c>
    </row>
    <row r="53" spans="1:19" x14ac:dyDescent="0.25">
      <c r="A53" s="1" t="str">
        <f>"241705"</f>
        <v>241705</v>
      </c>
      <c r="B53" s="1" t="s">
        <v>71</v>
      </c>
      <c r="C53" s="1" t="s">
        <v>67</v>
      </c>
      <c r="D53" s="1" t="s">
        <v>22</v>
      </c>
      <c r="E53" s="1">
        <v>2518</v>
      </c>
      <c r="F53" s="1">
        <v>2076</v>
      </c>
      <c r="G53" s="1">
        <v>1977</v>
      </c>
      <c r="H53" s="1">
        <v>99</v>
      </c>
      <c r="I53" s="1">
        <v>98</v>
      </c>
      <c r="J53" s="1">
        <v>90</v>
      </c>
      <c r="K53" s="1">
        <v>0</v>
      </c>
      <c r="L53" s="1">
        <v>8</v>
      </c>
      <c r="M53" s="1">
        <v>1</v>
      </c>
      <c r="N53" s="1">
        <v>15</v>
      </c>
      <c r="O53" s="1">
        <v>4</v>
      </c>
      <c r="P53" s="1">
        <v>3</v>
      </c>
      <c r="Q53" s="1">
        <v>8</v>
      </c>
      <c r="R53" s="1">
        <v>0</v>
      </c>
      <c r="S53" s="1">
        <v>0</v>
      </c>
    </row>
    <row r="54" spans="1:19" x14ac:dyDescent="0.25">
      <c r="A54" s="1" t="str">
        <f>"241706"</f>
        <v>241706</v>
      </c>
      <c r="B54" s="1" t="s">
        <v>72</v>
      </c>
      <c r="C54" s="1" t="s">
        <v>67</v>
      </c>
      <c r="D54" s="1" t="s">
        <v>22</v>
      </c>
      <c r="E54" s="1">
        <v>10424</v>
      </c>
      <c r="F54" s="1">
        <v>8352</v>
      </c>
      <c r="G54" s="1">
        <v>8301</v>
      </c>
      <c r="H54" s="1">
        <v>51</v>
      </c>
      <c r="I54" s="1">
        <v>51</v>
      </c>
      <c r="J54" s="1">
        <v>35</v>
      </c>
      <c r="K54" s="1">
        <v>3</v>
      </c>
      <c r="L54" s="1">
        <v>13</v>
      </c>
      <c r="M54" s="1">
        <v>0</v>
      </c>
      <c r="N54" s="1">
        <v>44</v>
      </c>
      <c r="O54" s="1">
        <v>15</v>
      </c>
      <c r="P54" s="1">
        <v>16</v>
      </c>
      <c r="Q54" s="1">
        <v>13</v>
      </c>
      <c r="R54" s="1">
        <v>0</v>
      </c>
      <c r="S54" s="1">
        <v>0</v>
      </c>
    </row>
    <row r="55" spans="1:19" x14ac:dyDescent="0.25">
      <c r="A55" s="1" t="str">
        <f>"241707"</f>
        <v>241707</v>
      </c>
      <c r="B55" s="1" t="s">
        <v>73</v>
      </c>
      <c r="C55" s="1" t="s">
        <v>67</v>
      </c>
      <c r="D55" s="1" t="s">
        <v>22</v>
      </c>
      <c r="E55" s="1">
        <v>4424</v>
      </c>
      <c r="F55" s="1">
        <v>3563</v>
      </c>
      <c r="G55" s="1">
        <v>3525</v>
      </c>
      <c r="H55" s="1">
        <v>38</v>
      </c>
      <c r="I55" s="1">
        <v>38</v>
      </c>
      <c r="J55" s="1">
        <v>37</v>
      </c>
      <c r="K55" s="1">
        <v>1</v>
      </c>
      <c r="L55" s="1">
        <v>0</v>
      </c>
      <c r="M55" s="1">
        <v>0</v>
      </c>
      <c r="N55" s="1">
        <v>18</v>
      </c>
      <c r="O55" s="1">
        <v>7</v>
      </c>
      <c r="P55" s="1">
        <v>11</v>
      </c>
      <c r="Q55" s="1">
        <v>0</v>
      </c>
      <c r="R55" s="1">
        <v>0</v>
      </c>
      <c r="S55" s="1">
        <v>0</v>
      </c>
    </row>
    <row r="56" spans="1:19" x14ac:dyDescent="0.25">
      <c r="A56" s="1" t="str">
        <f>"241708"</f>
        <v>241708</v>
      </c>
      <c r="B56" s="1" t="s">
        <v>74</v>
      </c>
      <c r="C56" s="1" t="s">
        <v>67</v>
      </c>
      <c r="D56" s="1" t="s">
        <v>22</v>
      </c>
      <c r="E56" s="1">
        <v>14233</v>
      </c>
      <c r="F56" s="1">
        <v>11331</v>
      </c>
      <c r="G56" s="1">
        <v>11288</v>
      </c>
      <c r="H56" s="1">
        <v>43</v>
      </c>
      <c r="I56" s="1">
        <v>43</v>
      </c>
      <c r="J56" s="1">
        <v>41</v>
      </c>
      <c r="K56" s="1">
        <v>0</v>
      </c>
      <c r="L56" s="1">
        <v>2</v>
      </c>
      <c r="M56" s="1">
        <v>0</v>
      </c>
      <c r="N56" s="1">
        <v>84</v>
      </c>
      <c r="O56" s="1">
        <v>35</v>
      </c>
      <c r="P56" s="1">
        <v>47</v>
      </c>
      <c r="Q56" s="1">
        <v>2</v>
      </c>
      <c r="R56" s="1">
        <v>0</v>
      </c>
      <c r="S56" s="1">
        <v>0</v>
      </c>
    </row>
    <row r="57" spans="1:19" x14ac:dyDescent="0.25">
      <c r="A57" s="1" t="str">
        <f>"241709"</f>
        <v>241709</v>
      </c>
      <c r="B57" s="1" t="s">
        <v>75</v>
      </c>
      <c r="C57" s="1" t="s">
        <v>67</v>
      </c>
      <c r="D57" s="1" t="s">
        <v>22</v>
      </c>
      <c r="E57" s="1">
        <v>10035</v>
      </c>
      <c r="F57" s="1">
        <v>8012</v>
      </c>
      <c r="G57" s="1">
        <v>7975</v>
      </c>
      <c r="H57" s="1">
        <v>37</v>
      </c>
      <c r="I57" s="1">
        <v>37</v>
      </c>
      <c r="J57" s="1">
        <v>33</v>
      </c>
      <c r="K57" s="1">
        <v>0</v>
      </c>
      <c r="L57" s="1">
        <v>4</v>
      </c>
      <c r="M57" s="1">
        <v>0</v>
      </c>
      <c r="N57" s="1">
        <v>60</v>
      </c>
      <c r="O57" s="1">
        <v>32</v>
      </c>
      <c r="P57" s="1">
        <v>24</v>
      </c>
      <c r="Q57" s="1">
        <v>4</v>
      </c>
      <c r="R57" s="1">
        <v>0</v>
      </c>
      <c r="S57" s="1">
        <v>0</v>
      </c>
    </row>
    <row r="58" spans="1:19" x14ac:dyDescent="0.25">
      <c r="A58" s="1" t="str">
        <f>"241710"</f>
        <v>241710</v>
      </c>
      <c r="B58" s="1" t="s">
        <v>76</v>
      </c>
      <c r="C58" s="1" t="s">
        <v>67</v>
      </c>
      <c r="D58" s="1" t="s">
        <v>22</v>
      </c>
      <c r="E58" s="1">
        <v>13021</v>
      </c>
      <c r="F58" s="1">
        <v>10377</v>
      </c>
      <c r="G58" s="1">
        <v>10357</v>
      </c>
      <c r="H58" s="1">
        <v>20</v>
      </c>
      <c r="I58" s="1">
        <v>20</v>
      </c>
      <c r="J58" s="1">
        <v>20</v>
      </c>
      <c r="K58" s="1">
        <v>0</v>
      </c>
      <c r="L58" s="1">
        <v>0</v>
      </c>
      <c r="M58" s="1">
        <v>0</v>
      </c>
      <c r="N58" s="1">
        <v>65</v>
      </c>
      <c r="O58" s="1">
        <v>38</v>
      </c>
      <c r="P58" s="1">
        <v>27</v>
      </c>
      <c r="Q58" s="1">
        <v>0</v>
      </c>
      <c r="R58" s="1">
        <v>0</v>
      </c>
      <c r="S58" s="1">
        <v>0</v>
      </c>
    </row>
    <row r="59" spans="1:19" x14ac:dyDescent="0.25">
      <c r="A59" s="1" t="str">
        <f>"241711"</f>
        <v>241711</v>
      </c>
      <c r="B59" s="1" t="s">
        <v>77</v>
      </c>
      <c r="C59" s="1" t="s">
        <v>67</v>
      </c>
      <c r="D59" s="1" t="s">
        <v>22</v>
      </c>
      <c r="E59" s="1">
        <v>8815</v>
      </c>
      <c r="F59" s="1">
        <v>7213</v>
      </c>
      <c r="G59" s="1">
        <v>7170</v>
      </c>
      <c r="H59" s="1">
        <v>43</v>
      </c>
      <c r="I59" s="1">
        <v>43</v>
      </c>
      <c r="J59" s="1">
        <v>30</v>
      </c>
      <c r="K59" s="1">
        <v>1</v>
      </c>
      <c r="L59" s="1">
        <v>12</v>
      </c>
      <c r="M59" s="1">
        <v>0</v>
      </c>
      <c r="N59" s="1">
        <v>75</v>
      </c>
      <c r="O59" s="1">
        <v>41</v>
      </c>
      <c r="P59" s="1">
        <v>22</v>
      </c>
      <c r="Q59" s="1">
        <v>12</v>
      </c>
      <c r="R59" s="1">
        <v>0</v>
      </c>
      <c r="S59" s="1">
        <v>0</v>
      </c>
    </row>
    <row r="60" spans="1:19" x14ac:dyDescent="0.25">
      <c r="A60" s="1" t="str">
        <f>"241712"</f>
        <v>241712</v>
      </c>
      <c r="B60" s="1" t="s">
        <v>78</v>
      </c>
      <c r="C60" s="1" t="s">
        <v>67</v>
      </c>
      <c r="D60" s="1" t="s">
        <v>22</v>
      </c>
      <c r="E60" s="1">
        <v>3557</v>
      </c>
      <c r="F60" s="1">
        <v>2901</v>
      </c>
      <c r="G60" s="1">
        <v>2846</v>
      </c>
      <c r="H60" s="1">
        <v>55</v>
      </c>
      <c r="I60" s="1">
        <v>55</v>
      </c>
      <c r="J60" s="1">
        <v>51</v>
      </c>
      <c r="K60" s="1">
        <v>3</v>
      </c>
      <c r="L60" s="1">
        <v>1</v>
      </c>
      <c r="M60" s="1">
        <v>0</v>
      </c>
      <c r="N60" s="1">
        <v>25</v>
      </c>
      <c r="O60" s="1">
        <v>13</v>
      </c>
      <c r="P60" s="1">
        <v>11</v>
      </c>
      <c r="Q60" s="1">
        <v>1</v>
      </c>
      <c r="R60" s="1">
        <v>0</v>
      </c>
      <c r="S60" s="1">
        <v>0</v>
      </c>
    </row>
    <row r="61" spans="1:19" x14ac:dyDescent="0.25">
      <c r="A61" s="1" t="str">
        <f>"241713"</f>
        <v>241713</v>
      </c>
      <c r="B61" s="1" t="s">
        <v>79</v>
      </c>
      <c r="C61" s="1" t="s">
        <v>67</v>
      </c>
      <c r="D61" s="1" t="s">
        <v>22</v>
      </c>
      <c r="E61" s="1">
        <v>8014</v>
      </c>
      <c r="F61" s="1">
        <v>6576</v>
      </c>
      <c r="G61" s="1">
        <v>6476</v>
      </c>
      <c r="H61" s="1">
        <v>100</v>
      </c>
      <c r="I61" s="1">
        <v>100</v>
      </c>
      <c r="J61" s="1">
        <v>82</v>
      </c>
      <c r="K61" s="1">
        <v>3</v>
      </c>
      <c r="L61" s="1">
        <v>15</v>
      </c>
      <c r="M61" s="1">
        <v>0</v>
      </c>
      <c r="N61" s="1">
        <v>69</v>
      </c>
      <c r="O61" s="1">
        <v>16</v>
      </c>
      <c r="P61" s="1">
        <v>38</v>
      </c>
      <c r="Q61" s="1">
        <v>15</v>
      </c>
      <c r="R61" s="1">
        <v>0</v>
      </c>
      <c r="S61" s="1">
        <v>0</v>
      </c>
    </row>
    <row r="62" spans="1:19" x14ac:dyDescent="0.25">
      <c r="A62" s="1" t="str">
        <f>"241714"</f>
        <v>241714</v>
      </c>
      <c r="B62" s="1" t="s">
        <v>80</v>
      </c>
      <c r="C62" s="1" t="s">
        <v>67</v>
      </c>
      <c r="D62" s="1" t="s">
        <v>22</v>
      </c>
      <c r="E62" s="1">
        <v>4572</v>
      </c>
      <c r="F62" s="1">
        <v>3732</v>
      </c>
      <c r="G62" s="1">
        <v>3714</v>
      </c>
      <c r="H62" s="1">
        <v>18</v>
      </c>
      <c r="I62" s="1">
        <v>18</v>
      </c>
      <c r="J62" s="1">
        <v>17</v>
      </c>
      <c r="K62" s="1">
        <v>1</v>
      </c>
      <c r="L62" s="1">
        <v>0</v>
      </c>
      <c r="M62" s="1">
        <v>0</v>
      </c>
      <c r="N62" s="1">
        <v>42</v>
      </c>
      <c r="O62" s="1">
        <v>20</v>
      </c>
      <c r="P62" s="1">
        <v>22</v>
      </c>
      <c r="Q62" s="1">
        <v>0</v>
      </c>
      <c r="R62" s="1">
        <v>0</v>
      </c>
      <c r="S62" s="1">
        <v>0</v>
      </c>
    </row>
    <row r="63" spans="1:19" x14ac:dyDescent="0.25">
      <c r="A63" s="1" t="str">
        <f>"241715"</f>
        <v>241715</v>
      </c>
      <c r="B63" s="1" t="s">
        <v>81</v>
      </c>
      <c r="C63" s="1" t="s">
        <v>67</v>
      </c>
      <c r="D63" s="1" t="s">
        <v>22</v>
      </c>
      <c r="E63" s="1">
        <v>15095</v>
      </c>
      <c r="F63" s="1">
        <v>11962</v>
      </c>
      <c r="G63" s="1">
        <v>11928</v>
      </c>
      <c r="H63" s="1">
        <v>34</v>
      </c>
      <c r="I63" s="1">
        <v>34</v>
      </c>
      <c r="J63" s="1">
        <v>29</v>
      </c>
      <c r="K63" s="1">
        <v>0</v>
      </c>
      <c r="L63" s="1">
        <v>5</v>
      </c>
      <c r="M63" s="1">
        <v>0</v>
      </c>
      <c r="N63" s="1">
        <v>94</v>
      </c>
      <c r="O63" s="1">
        <v>47</v>
      </c>
      <c r="P63" s="1">
        <v>42</v>
      </c>
      <c r="Q63" s="1">
        <v>5</v>
      </c>
      <c r="R63" s="1">
        <v>0</v>
      </c>
      <c r="S63" s="1">
        <v>0</v>
      </c>
    </row>
    <row r="64" spans="1:19" x14ac:dyDescent="0.25">
      <c r="A64" s="6" t="s">
        <v>82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7"/>
    </row>
    <row r="65" spans="1:19" x14ac:dyDescent="0.25">
      <c r="A65" s="1" t="str">
        <f>"246101"</f>
        <v>246101</v>
      </c>
      <c r="B65" s="1" t="s">
        <v>83</v>
      </c>
      <c r="C65" s="1" t="s">
        <v>22</v>
      </c>
      <c r="D65" s="1" t="s">
        <v>22</v>
      </c>
      <c r="E65" s="1">
        <v>164234</v>
      </c>
      <c r="F65" s="1">
        <v>135088</v>
      </c>
      <c r="G65" s="1">
        <v>134297</v>
      </c>
      <c r="H65" s="1">
        <v>791</v>
      </c>
      <c r="I65" s="1">
        <v>786</v>
      </c>
      <c r="J65" s="1">
        <v>510</v>
      </c>
      <c r="K65" s="1">
        <v>29</v>
      </c>
      <c r="L65" s="1">
        <v>247</v>
      </c>
      <c r="M65" s="1">
        <v>5</v>
      </c>
      <c r="N65" s="1">
        <v>1511</v>
      </c>
      <c r="O65" s="1">
        <v>598</v>
      </c>
      <c r="P65" s="1">
        <v>666</v>
      </c>
      <c r="Q65" s="1">
        <v>247</v>
      </c>
      <c r="R65" s="1">
        <v>0</v>
      </c>
      <c r="S65" s="1">
        <v>0</v>
      </c>
    </row>
    <row r="66" spans="1:19" x14ac:dyDescent="0.25">
      <c r="A66" s="6" t="s">
        <v>82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7"/>
    </row>
    <row r="67" spans="1:19" x14ac:dyDescent="0.25">
      <c r="A67" s="1" t="str">
        <f>"246701"</f>
        <v>246701</v>
      </c>
      <c r="B67" s="1" t="s">
        <v>84</v>
      </c>
      <c r="C67" s="1" t="s">
        <v>85</v>
      </c>
      <c r="D67" s="1" t="s">
        <v>22</v>
      </c>
      <c r="E67" s="1">
        <v>86175</v>
      </c>
      <c r="F67" s="1">
        <v>70822</v>
      </c>
      <c r="G67" s="1">
        <v>70727</v>
      </c>
      <c r="H67" s="1">
        <v>95</v>
      </c>
      <c r="I67" s="1">
        <v>95</v>
      </c>
      <c r="J67" s="1">
        <v>62</v>
      </c>
      <c r="K67" s="1">
        <v>4</v>
      </c>
      <c r="L67" s="1">
        <v>29</v>
      </c>
      <c r="M67" s="1">
        <v>0</v>
      </c>
      <c r="N67" s="1">
        <v>460</v>
      </c>
      <c r="O67" s="1">
        <v>127</v>
      </c>
      <c r="P67" s="1">
        <v>304</v>
      </c>
      <c r="Q67" s="1">
        <v>29</v>
      </c>
      <c r="R67" s="1">
        <v>0</v>
      </c>
      <c r="S67" s="1">
        <v>0</v>
      </c>
    </row>
    <row r="68" spans="1:19" x14ac:dyDescent="0.25">
      <c r="A68" s="6" t="s">
        <v>82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7"/>
    </row>
    <row r="69" spans="1:19" x14ac:dyDescent="0.25">
      <c r="A69" s="1" t="str">
        <f>"247901"</f>
        <v>247901</v>
      </c>
      <c r="B69" s="1" t="s">
        <v>86</v>
      </c>
      <c r="C69" s="1" t="s">
        <v>87</v>
      </c>
      <c r="D69" s="1" t="s">
        <v>22</v>
      </c>
      <c r="E69" s="1">
        <v>58722</v>
      </c>
      <c r="F69" s="1">
        <v>47266</v>
      </c>
      <c r="G69" s="1">
        <v>47181</v>
      </c>
      <c r="H69" s="1">
        <v>85</v>
      </c>
      <c r="I69" s="1">
        <v>85</v>
      </c>
      <c r="J69" s="1">
        <v>52</v>
      </c>
      <c r="K69" s="1">
        <v>12</v>
      </c>
      <c r="L69" s="1">
        <v>21</v>
      </c>
      <c r="M69" s="1">
        <v>0</v>
      </c>
      <c r="N69" s="1">
        <v>273</v>
      </c>
      <c r="O69" s="1">
        <v>66</v>
      </c>
      <c r="P69" s="1">
        <v>186</v>
      </c>
      <c r="Q69" s="1">
        <v>21</v>
      </c>
      <c r="R69" s="1">
        <v>0</v>
      </c>
      <c r="S69" s="1">
        <v>0</v>
      </c>
    </row>
    <row r="70" spans="1:19" x14ac:dyDescent="0.2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7"/>
    </row>
    <row r="71" spans="1:19" x14ac:dyDescent="0.25">
      <c r="A71" s="6" t="s">
        <v>88</v>
      </c>
      <c r="B71" s="8"/>
      <c r="C71" s="7"/>
      <c r="D71" s="1" t="s">
        <v>22</v>
      </c>
      <c r="E71" s="1">
        <v>1052749</v>
      </c>
      <c r="F71" s="1">
        <v>852084</v>
      </c>
      <c r="G71" s="1">
        <v>848134</v>
      </c>
      <c r="H71" s="1">
        <v>3950</v>
      </c>
      <c r="I71" s="1">
        <v>3934</v>
      </c>
      <c r="J71" s="1">
        <v>3054</v>
      </c>
      <c r="K71" s="1">
        <v>153</v>
      </c>
      <c r="L71" s="1">
        <v>727</v>
      </c>
      <c r="M71" s="1">
        <v>16</v>
      </c>
      <c r="N71" s="1">
        <v>6616</v>
      </c>
      <c r="O71" s="1">
        <v>2738</v>
      </c>
      <c r="P71" s="1">
        <v>3151</v>
      </c>
      <c r="Q71" s="1">
        <v>727</v>
      </c>
      <c r="R71" s="1">
        <v>0</v>
      </c>
      <c r="S71" s="1">
        <v>0</v>
      </c>
    </row>
    <row r="72" spans="1:19" x14ac:dyDescent="0.25">
      <c r="E72" t="s">
        <v>93</v>
      </c>
    </row>
    <row r="73" spans="1:19" x14ac:dyDescent="0.25">
      <c r="E73" t="s">
        <v>94</v>
      </c>
    </row>
    <row r="74" spans="1:19" x14ac:dyDescent="0.25">
      <c r="E74" t="s">
        <v>95</v>
      </c>
    </row>
    <row r="75" spans="1:19" x14ac:dyDescent="0.25">
      <c r="E75" t="s">
        <v>113</v>
      </c>
    </row>
    <row r="76" spans="1:19" x14ac:dyDescent="0.25">
      <c r="E76" t="s">
        <v>112</v>
      </c>
    </row>
    <row r="77" spans="1:19" x14ac:dyDescent="0.25">
      <c r="E77" t="s">
        <v>96</v>
      </c>
    </row>
    <row r="78" spans="1:19" x14ac:dyDescent="0.25">
      <c r="E78" t="s">
        <v>97</v>
      </c>
    </row>
    <row r="79" spans="1:19" x14ac:dyDescent="0.25">
      <c r="E79" t="s">
        <v>98</v>
      </c>
    </row>
    <row r="80" spans="1:19" x14ac:dyDescent="0.25">
      <c r="E80" s="2" t="s">
        <v>99</v>
      </c>
    </row>
    <row r="81" spans="5:5" x14ac:dyDescent="0.25">
      <c r="E81" s="2" t="s">
        <v>100</v>
      </c>
    </row>
    <row r="82" spans="5:5" x14ac:dyDescent="0.25">
      <c r="E82" s="3" t="s">
        <v>101</v>
      </c>
    </row>
    <row r="83" spans="5:5" x14ac:dyDescent="0.25">
      <c r="E83" s="3" t="s">
        <v>102</v>
      </c>
    </row>
    <row r="84" spans="5:5" x14ac:dyDescent="0.25">
      <c r="E84" s="3" t="s">
        <v>103</v>
      </c>
    </row>
    <row r="85" spans="5:5" x14ac:dyDescent="0.25">
      <c r="E85" s="3" t="s">
        <v>104</v>
      </c>
    </row>
    <row r="86" spans="5:5" x14ac:dyDescent="0.25">
      <c r="E86" s="3" t="s">
        <v>105</v>
      </c>
    </row>
    <row r="87" spans="5:5" x14ac:dyDescent="0.25">
      <c r="E87" s="2" t="s">
        <v>106</v>
      </c>
    </row>
    <row r="88" spans="5:5" x14ac:dyDescent="0.25">
      <c r="E88" s="3" t="s">
        <v>107</v>
      </c>
    </row>
    <row r="89" spans="5:5" x14ac:dyDescent="0.25">
      <c r="E89" s="3" t="s">
        <v>108</v>
      </c>
    </row>
    <row r="90" spans="5:5" x14ac:dyDescent="0.25">
      <c r="E90" s="3" t="s">
        <v>109</v>
      </c>
    </row>
    <row r="91" spans="5:5" x14ac:dyDescent="0.25">
      <c r="E91" s="3" t="s">
        <v>110</v>
      </c>
    </row>
    <row r="92" spans="5:5" x14ac:dyDescent="0.25">
      <c r="E92" s="3" t="s">
        <v>111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2016-11-22T08:42:48Z</dcterms:modified>
</cp:coreProperties>
</file>